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<sst xmlns="http://schemas.openxmlformats.org/spreadsheetml/2006/main" count="325" uniqueCount="169">
  <si>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</si>
  <si>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</si>
  <si>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</si>
  <si>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</si>
  <si>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</si>
  <si>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</si>
  <si>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</si>
  <si>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</si>
  <si>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</si>
  <si>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</si>
  <si>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</si>
  <si>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</si>
  <si>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</si>
  <si>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</si>
  <si>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</si>
  <si>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</si>
  <si>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</si>
  <si>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</si>
  <si>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</si>
  <si>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</si>
  <si>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</si>
  <si>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</si>
  <si>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</si>
  <si>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</si>
  <si>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</si>
  <si>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</si>
  <si>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</si>
  <si>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</si>
  <si>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</si>
  <si>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</si>
  <si>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</si>
  <si>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</si>
  <si>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</si>
  <si>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</si>
  <si>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</si>
  <si>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</si>
  <si>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</si>
  <si>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</si>
  <si>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</si>
  <si>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</si>
  <si>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</si>
  <si>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</si>
  <si>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</si>
  <si>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</si>
  <si>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</si>
  <si>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</si>
  <si>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</si>
  <si>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</si>
  <si>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</si>
  <si>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</si>
  <si>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</si>
  <si>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</si>
  <si>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</si>
  <si>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</si>
  <si>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</si>
  <si>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</si>
  <si>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</si>
  <si>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</si>
  <si>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</si>
  <si>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</si>
  <si>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</si>
  <si>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</si>
  <si>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</si>
  <si>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</si>
  <si>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</si>
  <si>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</si>
  <si>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</si>
  <si>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</si>
  <si>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</si>
  <si>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</si>
  <si>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</si>
  <si>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</si>
  <si>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</si>
  <si>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</si>
  <si>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</si>
  <si>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</si>
  <si>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</si>
  <si>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</si>
  <si>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</si>
  <si>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</si>
  <si>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</si>
  <si>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</si>
  <si>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</si>
  <si>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</si>
  <si>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</si>
  <si>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</si>
  <si>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</si>
  <si>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</si>
  <si>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</si>
  <si>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</si>
  <si>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</si>
  <si>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</si>
  <si>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</si>
  <si>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</si>
  <si>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</si>
  <si>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</si>
  <si>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</si>
  <si>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</si>
  <si>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</si>
  <si>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</si>
  <si>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</si>
  <si>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</si>
  <si>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</si>
  <si>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</si>
  <si>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</si>
  <si>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</si>
  <si>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</si>
  <si>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</si>
  <si>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</si>
  <si>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</si>
  <si>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</si>
  <si>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</si>
  <si>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</si>
  <si>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</si>
  <si>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</si>
  <si>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</si>
  <si>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</si>
  <si>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</si>
  <si>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</si>
  <si>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</si>
  <si>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</si>
  <si>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</si>
  <si>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</si>
  <si>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</si>
  <si>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</si>
  <si>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</si>
  <si>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</si>
  <si>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</si>
  <si>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</si>
  <si>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</si>
  <si>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</si>
  <si>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</si>
  <si>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</si>
  <si>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</si>
  <si>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</si>
  <si>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</si>
  <si>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</si>
  <si>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</si>
  <si>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</si>
  <si>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</si>
  <si>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</si>
  <si>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</si>
  <si>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</si>
  <si>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</si>
  <si>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</si>
  <si>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</si>
  <si>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</si>
  <si>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</si>
  <si>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</si>
  <si>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</si>
  <si>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</si>
  <si>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</si>
  <si>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</si>
  <si>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</si>
  <si>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</si>
  <si>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</si>
  <si>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</si>
  <si>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MAYIS 2011 İHRACAT RAKAMLARI</t>
  </si>
  <si>
    <t>OCAK-MAYIS</t>
  </si>
  <si>
    <t xml:space="preserve">POLONYA </t>
  </si>
  <si>
    <t xml:space="preserve">UKRAYNA </t>
  </si>
  <si>
    <t>ABD</t>
  </si>
  <si>
    <t>İRAN</t>
  </si>
  <si>
    <t>BİRLEŞİK ARAP EMİRLİKLERİ</t>
  </si>
  <si>
    <t>MAYIS 2011 İHRACAT RAKAMLARI - TL</t>
  </si>
  <si>
    <t>MAYIS (2011/2010)</t>
  </si>
  <si>
    <t>OCAK-MAYIS
(2011/2010)</t>
  </si>
  <si>
    <r>
      <t xml:space="preserve">Son Oniki Aylık 
</t>
    </r>
    <r>
      <rPr>
        <b/>
        <sz val="12"/>
        <color indexed="8"/>
        <rFont val="Arial"/>
        <family val="2"/>
      </rPr>
      <t>(Mayıs '11/Mayıs '10)</t>
    </r>
  </si>
  <si>
    <t xml:space="preserve">     Süs Bitkileri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</si>
</sst>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7931542.317</c:v>
                </c:pt>
                <c:pt idx="1">
                  <c:v>8518922.716</c:v>
                </c:pt>
                <c:pt idx="2">
                  <c:v>9922140.148</c:v>
                </c:pt>
                <c:pt idx="3">
                  <c:v>10114954.964</c:v>
                </c:pt>
                <c:pt idx="4">
                  <c:v>9374601.09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3381864"/>
        <c:axId val="30436777"/>
      </c:line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18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87145.011</c:v>
                </c:pt>
              </c:numCache>
            </c:numRef>
          </c:val>
          <c:smooth val="0"/>
        </c:ser>
        <c:marker val="1"/>
        <c:axId val="31963074"/>
        <c:axId val="19232211"/>
      </c:line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32211"/>
        <c:crosses val="autoZero"/>
        <c:auto val="1"/>
        <c:lblOffset val="100"/>
        <c:tickLblSkip val="1"/>
        <c:noMultiLvlLbl val="0"/>
      </c:catAx>
      <c:valAx>
        <c:axId val="1923221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630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134268.062</c:v>
                </c:pt>
                <c:pt idx="2">
                  <c:v>130943.612</c:v>
                </c:pt>
                <c:pt idx="3">
                  <c:v>122081.246</c:v>
                </c:pt>
                <c:pt idx="4">
                  <c:v>121291.557</c:v>
                </c:pt>
              </c:numCache>
            </c:numRef>
          </c:val>
          <c:smooth val="0"/>
        </c:ser>
        <c:marker val="1"/>
        <c:axId val="38872172"/>
        <c:axId val="14305229"/>
      </c:line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05229"/>
        <c:crosses val="autoZero"/>
        <c:auto val="1"/>
        <c:lblOffset val="100"/>
        <c:tickLblSkip val="1"/>
        <c:noMultiLvlLbl val="0"/>
      </c:catAx>
      <c:valAx>
        <c:axId val="14305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72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</c:numCache>
            </c:numRef>
          </c:val>
          <c:smooth val="0"/>
        </c:ser>
        <c:marker val="1"/>
        <c:axId val="61638198"/>
        <c:axId val="17872871"/>
      </c:line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72871"/>
        <c:crosses val="autoZero"/>
        <c:auto val="1"/>
        <c:lblOffset val="100"/>
        <c:tickLblSkip val="1"/>
        <c:noMultiLvlLbl val="0"/>
      </c:catAx>
      <c:valAx>
        <c:axId val="17872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38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53755.942</c:v>
                </c:pt>
                <c:pt idx="2">
                  <c:v>74347.103</c:v>
                </c:pt>
                <c:pt idx="3">
                  <c:v>47856.317</c:v>
                </c:pt>
                <c:pt idx="4">
                  <c:v>34263.676</c:v>
                </c:pt>
              </c:numCache>
            </c:numRef>
          </c:val>
          <c:smooth val="0"/>
        </c:ser>
        <c:marker val="1"/>
        <c:axId val="26638112"/>
        <c:axId val="38416417"/>
      </c:line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16417"/>
        <c:crosses val="autoZero"/>
        <c:auto val="1"/>
        <c:lblOffset val="100"/>
        <c:tickLblSkip val="1"/>
        <c:noMultiLvlLbl val="0"/>
      </c:catAx>
      <c:valAx>
        <c:axId val="3841641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81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9336.35</c:v>
                </c:pt>
                <c:pt idx="4">
                  <c:v>7808.475</c:v>
                </c:pt>
              </c:numCache>
            </c:numRef>
          </c:val>
          <c:smooth val="0"/>
        </c:ser>
        <c:marker val="1"/>
        <c:axId val="10203434"/>
        <c:axId val="24722043"/>
      </c:line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722043"/>
        <c:crosses val="autoZero"/>
        <c:auto val="1"/>
        <c:lblOffset val="100"/>
        <c:tickLblSkip val="1"/>
        <c:noMultiLvlLbl val="0"/>
      </c:catAx>
      <c:valAx>
        <c:axId val="2472204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20343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109408.726</c:v>
                </c:pt>
                <c:pt idx="4">
                  <c:v>113403.812</c:v>
                </c:pt>
              </c:numCache>
            </c:numRef>
          </c:val>
          <c:smooth val="0"/>
        </c:ser>
        <c:marker val="1"/>
        <c:axId val="21171796"/>
        <c:axId val="56328437"/>
      </c:line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28437"/>
        <c:crosses val="autoZero"/>
        <c:auto val="1"/>
        <c:lblOffset val="100"/>
        <c:tickLblSkip val="1"/>
        <c:noMultiLvlLbl val="0"/>
      </c:catAx>
      <c:valAx>
        <c:axId val="5632843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7179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251593.86</c:v>
                </c:pt>
                <c:pt idx="2">
                  <c:v>276166.127</c:v>
                </c:pt>
                <c:pt idx="3">
                  <c:v>279136.77</c:v>
                </c:pt>
                <c:pt idx="4">
                  <c:v>282366.902</c:v>
                </c:pt>
              </c:numCache>
            </c:numRef>
          </c:val>
          <c:smooth val="0"/>
        </c:ser>
        <c:marker val="1"/>
        <c:axId val="37193886"/>
        <c:axId val="66309519"/>
      </c:line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938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607390.144</c:v>
                </c:pt>
                <c:pt idx="1">
                  <c:v>628184.006</c:v>
                </c:pt>
                <c:pt idx="2">
                  <c:v>734066.06</c:v>
                </c:pt>
                <c:pt idx="3">
                  <c:v>758438.72</c:v>
                </c:pt>
                <c:pt idx="4">
                  <c:v>697940.732</c:v>
                </c:pt>
              </c:numCache>
            </c:numRef>
          </c:val>
          <c:smooth val="0"/>
        </c:ser>
        <c:marker val="1"/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47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89495.318</c:v>
                </c:pt>
                <c:pt idx="1">
                  <c:v>101806.449</c:v>
                </c:pt>
                <c:pt idx="2">
                  <c:v>112596.182</c:v>
                </c:pt>
                <c:pt idx="3">
                  <c:v>113923.433</c:v>
                </c:pt>
                <c:pt idx="4">
                  <c:v>113295.481</c:v>
                </c:pt>
              </c:numCache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98531"/>
        <c:crosses val="autoZero"/>
        <c:auto val="1"/>
        <c:lblOffset val="100"/>
        <c:tickLblSkip val="1"/>
        <c:noMultiLvlLbl val="0"/>
      </c:catAx>
      <c:valAx>
        <c:axId val="570985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2573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101498.584</c:v>
                </c:pt>
                <c:pt idx="1">
                  <c:v>105422.117</c:v>
                </c:pt>
                <c:pt idx="2">
                  <c:v>121481.566</c:v>
                </c:pt>
                <c:pt idx="3">
                  <c:v>132706.706</c:v>
                </c:pt>
                <c:pt idx="4">
                  <c:v>135255.863</c:v>
                </c:pt>
              </c:numCache>
            </c:numRef>
          </c:val>
          <c:smooth val="0"/>
        </c:ser>
        <c:marker val="1"/>
        <c:axId val="44124732"/>
        <c:axId val="61578269"/>
      </c:line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78269"/>
        <c:crosses val="autoZero"/>
        <c:auto val="1"/>
        <c:lblOffset val="100"/>
        <c:tickLblSkip val="1"/>
        <c:noMultiLvlLbl val="0"/>
      </c:catAx>
      <c:valAx>
        <c:axId val="615782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495538"/>
        <c:axId val="49459843"/>
      </c:line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59843"/>
        <c:crosses val="autoZero"/>
        <c:auto val="1"/>
        <c:lblOffset val="100"/>
        <c:tickLblSkip val="1"/>
        <c:noMultiLvlLbl val="0"/>
      </c:catAx>
      <c:valAx>
        <c:axId val="49459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5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1215320.625</c:v>
                </c:pt>
                <c:pt idx="1">
                  <c:v>1185647.051</c:v>
                </c:pt>
                <c:pt idx="2">
                  <c:v>1351985.344</c:v>
                </c:pt>
                <c:pt idx="3">
                  <c:v>1610269.214</c:v>
                </c:pt>
                <c:pt idx="4">
                  <c:v>1462199.057</c:v>
                </c:pt>
              </c:numCache>
            </c:numRef>
          </c:val>
          <c:smooth val="0"/>
        </c:ser>
        <c:marker val="1"/>
        <c:axId val="17333510"/>
        <c:axId val="21783863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783863"/>
        <c:crosses val="autoZero"/>
        <c:auto val="1"/>
        <c:lblOffset val="100"/>
        <c:tickLblSkip val="1"/>
        <c:noMultiLvlLbl val="0"/>
      </c:catAx>
      <c:valAx>
        <c:axId val="2178386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545067.746</c:v>
                </c:pt>
                <c:pt idx="1">
                  <c:v>573022.357</c:v>
                </c:pt>
                <c:pt idx="2">
                  <c:v>715484.527</c:v>
                </c:pt>
                <c:pt idx="3">
                  <c:v>713791.486</c:v>
                </c:pt>
                <c:pt idx="4">
                  <c:v>718380.007</c:v>
                </c:pt>
              </c:numCache>
            </c:numRef>
          </c:val>
          <c:smooth val="0"/>
        </c:ser>
        <c:marker val="1"/>
        <c:axId val="61837040"/>
        <c:axId val="19662449"/>
      </c:line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3704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1489742.638</c:v>
                </c:pt>
                <c:pt idx="1">
                  <c:v>1633323.498</c:v>
                </c:pt>
                <c:pt idx="2">
                  <c:v>1953926.057</c:v>
                </c:pt>
                <c:pt idx="3">
                  <c:v>1789941.532</c:v>
                </c:pt>
                <c:pt idx="4">
                  <c:v>1676935.443</c:v>
                </c:pt>
              </c:numCache>
            </c:numRef>
          </c:val>
          <c:smooth val="0"/>
        </c:ser>
        <c:marker val="1"/>
        <c:axId val="42744314"/>
        <c:axId val="49154507"/>
      </c:line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31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715262.858</c:v>
                </c:pt>
                <c:pt idx="1">
                  <c:v>740839.993</c:v>
                </c:pt>
                <c:pt idx="2">
                  <c:v>916541.546</c:v>
                </c:pt>
                <c:pt idx="3">
                  <c:v>864098.329</c:v>
                </c:pt>
                <c:pt idx="4">
                  <c:v>845237.72</c:v>
                </c:pt>
              </c:numCache>
            </c:numRef>
          </c:val>
          <c:smooth val="0"/>
        </c:ser>
        <c:marker val="1"/>
        <c:axId val="39737380"/>
        <c:axId val="22092101"/>
      </c:line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1301133.136</c:v>
                </c:pt>
                <c:pt idx="1">
                  <c:v>1293626.814</c:v>
                </c:pt>
                <c:pt idx="2">
                  <c:v>1422770.895</c:v>
                </c:pt>
                <c:pt idx="3">
                  <c:v>1402672.548</c:v>
                </c:pt>
                <c:pt idx="4">
                  <c:v>1297528.058</c:v>
                </c:pt>
              </c:numCache>
            </c:numRef>
          </c:val>
          <c:smooth val="0"/>
        </c:ser>
        <c:marker val="1"/>
        <c:axId val="64611182"/>
        <c:axId val="44629727"/>
      </c:line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629727"/>
        <c:crosses val="autoZero"/>
        <c:auto val="1"/>
        <c:lblOffset val="100"/>
        <c:tickLblSkip val="1"/>
        <c:noMultiLvlLbl val="0"/>
      </c:catAx>
      <c:valAx>
        <c:axId val="4462972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11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507036.153</c:v>
                </c:pt>
                <c:pt idx="1">
                  <c:v>541489.553</c:v>
                </c:pt>
                <c:pt idx="2">
                  <c:v>609116.849</c:v>
                </c:pt>
                <c:pt idx="3">
                  <c:v>613215.126</c:v>
                </c:pt>
                <c:pt idx="4">
                  <c:v>595002.792</c:v>
                </c:pt>
              </c:numCache>
            </c:numRef>
          </c:val>
          <c:smooth val="0"/>
        </c:ser>
        <c:marker val="1"/>
        <c:axId val="66123224"/>
        <c:axId val="58238105"/>
      </c:line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32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227741.308</c:v>
                </c:pt>
                <c:pt idx="1">
                  <c:v>230318.168</c:v>
                </c:pt>
                <c:pt idx="2">
                  <c:v>278714.306</c:v>
                </c:pt>
                <c:pt idx="3">
                  <c:v>285169.997</c:v>
                </c:pt>
                <c:pt idx="4">
                  <c:v>298724.203</c:v>
                </c:pt>
              </c:numCache>
            </c:numRef>
          </c:val>
          <c:smooth val="0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116018.778</c:v>
                </c:pt>
                <c:pt idx="2">
                  <c:v>147880.693</c:v>
                </c:pt>
                <c:pt idx="3">
                  <c:v>130666.322</c:v>
                </c:pt>
                <c:pt idx="4">
                  <c:v>103332.784</c:v>
                </c:pt>
              </c:numCache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65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973795.704</c:v>
                </c:pt>
                <c:pt idx="1">
                  <c:v>1290851.142</c:v>
                </c:pt>
                <c:pt idx="2">
                  <c:v>1386489.783</c:v>
                </c:pt>
                <c:pt idx="3">
                  <c:v>1459746.565</c:v>
                </c:pt>
                <c:pt idx="4">
                  <c:v>1336821.168</c:v>
                </c:pt>
              </c:numCache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15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295367.278</c:v>
                </c:pt>
                <c:pt idx="1">
                  <c:v>247088.429</c:v>
                </c:pt>
                <c:pt idx="2">
                  <c:v>281977.406</c:v>
                </c:pt>
                <c:pt idx="3">
                  <c:v>326783.122</c:v>
                </c:pt>
                <c:pt idx="4">
                  <c:v>323232.894</c:v>
                </c:pt>
              </c:numCache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0097"/>
        <c:crosses val="autoZero"/>
        <c:auto val="1"/>
        <c:lblOffset val="100"/>
        <c:tickLblSkip val="1"/>
        <c:noMultiLvlLbl val="0"/>
      </c:catAx>
      <c:valAx>
        <c:axId val="422009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544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42485404"/>
        <c:axId val="46824317"/>
      </c:line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54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</c:numCache>
            </c:numRef>
          </c:val>
          <c:smooth val="0"/>
        </c:ser>
        <c:marker val="1"/>
        <c:axId val="37980874"/>
        <c:axId val="6283547"/>
      </c:line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8087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1393025.571</c:v>
                </c:pt>
                <c:pt idx="1">
                  <c:v>1350091.492</c:v>
                </c:pt>
                <c:pt idx="2">
                  <c:v>1479862.872</c:v>
                </c:pt>
                <c:pt idx="3">
                  <c:v>1327611.692</c:v>
                </c:pt>
                <c:pt idx="4">
                  <c:v>1384045.246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3303"/>
        <c:crosses val="autoZero"/>
        <c:auto val="1"/>
        <c:lblOffset val="100"/>
        <c:tickLblSkip val="1"/>
        <c:noMultiLvlLbl val="0"/>
      </c:catAx>
      <c:valAx>
        <c:axId val="346733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656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9552745.282000002</c:v>
                </c:pt>
                <c:pt idx="1">
                  <c:v>10067112.427000001</c:v>
                </c:pt>
                <c:pt idx="2">
                  <c:v>11819124.660000002</c:v>
                </c:pt>
                <c:pt idx="3">
                  <c:v>11898340.591</c:v>
                </c:pt>
                <c:pt idx="4">
                  <c:v>11081879.23</c:v>
                </c:pt>
              </c:numCache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54419202.19</c:v>
                </c:pt>
              </c:numCache>
            </c:numRef>
          </c:val>
        </c:ser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390511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66653316"/>
        <c:axId val="63008933"/>
      </c:line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5331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388165.111</c:v>
                </c:pt>
                <c:pt idx="1">
                  <c:v>381596.234</c:v>
                </c:pt>
                <c:pt idx="2">
                  <c:v>439316.995</c:v>
                </c:pt>
                <c:pt idx="3">
                  <c:v>380176.081</c:v>
                </c:pt>
                <c:pt idx="4">
                  <c:v>462513.484</c:v>
                </c:pt>
              </c:numCache>
            </c:numRef>
          </c:val>
          <c:smooth val="0"/>
        </c:ser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09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86882.909</c:v>
                </c:pt>
                <c:pt idx="1">
                  <c:v>82837.826</c:v>
                </c:pt>
                <c:pt idx="2">
                  <c:v>94691.833</c:v>
                </c:pt>
                <c:pt idx="3">
                  <c:v>83387.75</c:v>
                </c:pt>
                <c:pt idx="4">
                  <c:v>85249.159</c:v>
                </c:pt>
              </c:numCache>
            </c:numRef>
          </c:val>
          <c:smooth val="0"/>
        </c:ser>
        <c:marker val="1"/>
        <c:axId val="31049272"/>
        <c:axId val="11007993"/>
      </c:line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007993"/>
        <c:crosses val="autoZero"/>
        <c:auto val="1"/>
        <c:lblOffset val="100"/>
        <c:tickLblSkip val="1"/>
        <c:noMultiLvlLbl val="0"/>
      </c:catAx>
      <c:valAx>
        <c:axId val="110079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0492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E12" sqref="E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157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1116825.698</v>
      </c>
      <c r="C8" s="86">
        <v>1384045.246</v>
      </c>
      <c r="D8" s="87">
        <f aca="true" t="shared" si="0" ref="D8:D41">(C8-B8)/B8*100</f>
        <v>23.926701228180363</v>
      </c>
      <c r="E8" s="87">
        <f aca="true" t="shared" si="1" ref="E8:E41">C8/C$43*100</f>
        <v>12.489264837440391</v>
      </c>
      <c r="F8" s="86">
        <v>5785046.308</v>
      </c>
      <c r="G8" s="86">
        <v>6934636.873000001</v>
      </c>
      <c r="H8" s="87">
        <f aca="true" t="shared" si="2" ref="H8:H43">(G8-F8)/F8*100</f>
        <v>19.87176080872956</v>
      </c>
      <c r="I8" s="87">
        <f aca="true" t="shared" si="3" ref="I8:I43">G8/G$43*100</f>
        <v>12.742996210764554</v>
      </c>
      <c r="J8" s="86">
        <v>14046777.530000003</v>
      </c>
      <c r="K8" s="86">
        <v>16174512.809</v>
      </c>
      <c r="L8" s="87">
        <f aca="true" t="shared" si="4" ref="L8:L43">(K8-J8)/J8*100</f>
        <v>15.147497527142775</v>
      </c>
      <c r="M8" s="88">
        <f aca="true" t="shared" si="5" ref="M8:M43">K8/K$43*100</f>
        <v>13.129324724752903</v>
      </c>
    </row>
    <row r="9" spans="1:13" ht="15.75">
      <c r="A9" s="89" t="s">
        <v>78</v>
      </c>
      <c r="B9" s="90">
        <v>827944.374</v>
      </c>
      <c r="C9" s="90">
        <v>988274.532</v>
      </c>
      <c r="D9" s="91">
        <f t="shared" si="0"/>
        <v>19.36484660502084</v>
      </c>
      <c r="E9" s="91">
        <f t="shared" si="1"/>
        <v>8.91793270336876</v>
      </c>
      <c r="F9" s="90">
        <v>4284239.443</v>
      </c>
      <c r="G9" s="90">
        <v>5065465.003</v>
      </c>
      <c r="H9" s="91">
        <f t="shared" si="2"/>
        <v>18.234871565744083</v>
      </c>
      <c r="I9" s="91">
        <f t="shared" si="3"/>
        <v>9.308230916936932</v>
      </c>
      <c r="J9" s="90">
        <v>10462351.285999998</v>
      </c>
      <c r="K9" s="90">
        <v>11916504.645</v>
      </c>
      <c r="L9" s="91">
        <f t="shared" si="4"/>
        <v>13.898915446911534</v>
      </c>
      <c r="M9" s="92">
        <f t="shared" si="5"/>
        <v>9.672975063655365</v>
      </c>
    </row>
    <row r="10" spans="1:13" ht="14.25">
      <c r="A10" s="93" t="s">
        <v>155</v>
      </c>
      <c r="B10" s="94">
        <v>327539.98</v>
      </c>
      <c r="C10" s="94">
        <v>462513.484</v>
      </c>
      <c r="D10" s="95">
        <f t="shared" si="0"/>
        <v>41.20825311157436</v>
      </c>
      <c r="E10" s="95">
        <f t="shared" si="1"/>
        <v>4.173601556204651</v>
      </c>
      <c r="F10" s="94">
        <v>1665471.338</v>
      </c>
      <c r="G10" s="94">
        <v>2051767.9049999998</v>
      </c>
      <c r="H10" s="95">
        <f t="shared" si="2"/>
        <v>23.194428999534054</v>
      </c>
      <c r="I10" s="95">
        <f t="shared" si="3"/>
        <v>3.770301331938729</v>
      </c>
      <c r="J10" s="94">
        <v>3854462.063</v>
      </c>
      <c r="K10" s="94">
        <v>4488494.984</v>
      </c>
      <c r="L10" s="95">
        <f t="shared" si="4"/>
        <v>16.44932316460576</v>
      </c>
      <c r="M10" s="96">
        <f t="shared" si="5"/>
        <v>3.6434425485489497</v>
      </c>
    </row>
    <row r="11" spans="1:13" ht="14.25">
      <c r="A11" s="93" t="s">
        <v>4</v>
      </c>
      <c r="B11" s="94">
        <v>205157.693</v>
      </c>
      <c r="C11" s="94">
        <v>174365.185</v>
      </c>
      <c r="D11" s="95">
        <f t="shared" si="0"/>
        <v>-15.00919002827742</v>
      </c>
      <c r="E11" s="95">
        <f t="shared" si="1"/>
        <v>1.5734261435368484</v>
      </c>
      <c r="F11" s="94">
        <v>936609.1969999999</v>
      </c>
      <c r="G11" s="94">
        <v>1062923.305</v>
      </c>
      <c r="H11" s="95">
        <f t="shared" si="2"/>
        <v>13.486319417382362</v>
      </c>
      <c r="I11" s="95">
        <f t="shared" si="3"/>
        <v>1.95321368602372</v>
      </c>
      <c r="J11" s="94">
        <v>2077222.5559999999</v>
      </c>
      <c r="K11" s="94">
        <v>2305640.855</v>
      </c>
      <c r="L11" s="95">
        <f t="shared" si="4"/>
        <v>10.996332498904374</v>
      </c>
      <c r="M11" s="96">
        <f t="shared" si="5"/>
        <v>1.8715560611573978</v>
      </c>
    </row>
    <row r="12" spans="1:13" ht="14.25">
      <c r="A12" s="93" t="s">
        <v>5</v>
      </c>
      <c r="B12" s="94">
        <v>80874.468</v>
      </c>
      <c r="C12" s="94">
        <v>85249.159</v>
      </c>
      <c r="D12" s="95">
        <f t="shared" si="0"/>
        <v>5.409236200478014</v>
      </c>
      <c r="E12" s="95">
        <f t="shared" si="1"/>
        <v>0.7692662700133035</v>
      </c>
      <c r="F12" s="94">
        <v>408904.774</v>
      </c>
      <c r="G12" s="94">
        <v>433049.47699999996</v>
      </c>
      <c r="H12" s="95">
        <f t="shared" si="2"/>
        <v>5.90472514268077</v>
      </c>
      <c r="I12" s="95">
        <f t="shared" si="3"/>
        <v>0.7957659421173516</v>
      </c>
      <c r="J12" s="94">
        <v>1074620.131</v>
      </c>
      <c r="K12" s="94">
        <v>1143124.596</v>
      </c>
      <c r="L12" s="95">
        <f t="shared" si="4"/>
        <v>6.374760999149741</v>
      </c>
      <c r="M12" s="96">
        <f t="shared" si="5"/>
        <v>0.9279076408029305</v>
      </c>
    </row>
    <row r="13" spans="1:13" ht="14.25">
      <c r="A13" s="93" t="s">
        <v>6</v>
      </c>
      <c r="B13" s="94">
        <v>69408.252</v>
      </c>
      <c r="C13" s="94">
        <v>87145.011</v>
      </c>
      <c r="D13" s="95">
        <f t="shared" si="0"/>
        <v>25.554251099710747</v>
      </c>
      <c r="E13" s="95">
        <f t="shared" si="1"/>
        <v>0.7863739460730435</v>
      </c>
      <c r="F13" s="94">
        <v>395296.86299999995</v>
      </c>
      <c r="G13" s="94">
        <v>494410.8</v>
      </c>
      <c r="H13" s="95">
        <f t="shared" si="2"/>
        <v>25.073292069105047</v>
      </c>
      <c r="I13" s="95">
        <f t="shared" si="3"/>
        <v>0.908522690710913</v>
      </c>
      <c r="J13" s="94">
        <v>1112883.518</v>
      </c>
      <c r="K13" s="94">
        <v>1340801.654</v>
      </c>
      <c r="L13" s="95">
        <f t="shared" si="4"/>
        <v>20.479963294774954</v>
      </c>
      <c r="M13" s="96">
        <f t="shared" si="5"/>
        <v>1.088367885619187</v>
      </c>
    </row>
    <row r="14" spans="1:13" ht="14.25">
      <c r="A14" s="93" t="s">
        <v>7</v>
      </c>
      <c r="B14" s="94">
        <v>91379.236</v>
      </c>
      <c r="C14" s="94">
        <v>121291.557</v>
      </c>
      <c r="D14" s="95">
        <f t="shared" si="0"/>
        <v>32.734264707575356</v>
      </c>
      <c r="E14" s="95">
        <f t="shared" si="1"/>
        <v>1.094503508679728</v>
      </c>
      <c r="F14" s="94">
        <v>502070.365</v>
      </c>
      <c r="G14" s="94">
        <v>623940.36</v>
      </c>
      <c r="H14" s="95">
        <f t="shared" si="2"/>
        <v>24.27348903574502</v>
      </c>
      <c r="I14" s="95">
        <f t="shared" si="3"/>
        <v>1.1465444822611797</v>
      </c>
      <c r="J14" s="94">
        <v>1362620.515</v>
      </c>
      <c r="K14" s="94">
        <v>1670913.066</v>
      </c>
      <c r="L14" s="95">
        <f t="shared" si="4"/>
        <v>22.624975010008583</v>
      </c>
      <c r="M14" s="96">
        <f t="shared" si="5"/>
        <v>1.356328965787428</v>
      </c>
    </row>
    <row r="15" spans="1:13" ht="14.25">
      <c r="A15" s="93" t="s">
        <v>8</v>
      </c>
      <c r="B15" s="94">
        <v>14167.714</v>
      </c>
      <c r="C15" s="94">
        <v>15637.985</v>
      </c>
      <c r="D15" s="95">
        <f t="shared" si="0"/>
        <v>10.377616318341834</v>
      </c>
      <c r="E15" s="95">
        <f t="shared" si="1"/>
        <v>0.1411131151625084</v>
      </c>
      <c r="F15" s="94">
        <v>96404.33499999999</v>
      </c>
      <c r="G15" s="94">
        <v>77810.34899999999</v>
      </c>
      <c r="H15" s="95">
        <f t="shared" si="2"/>
        <v>-19.2874998826557</v>
      </c>
      <c r="I15" s="95">
        <f t="shared" si="3"/>
        <v>0.1429832593435159</v>
      </c>
      <c r="J15" s="94">
        <v>218708.557</v>
      </c>
      <c r="K15" s="94">
        <v>170654.836</v>
      </c>
      <c r="L15" s="95">
        <f t="shared" si="4"/>
        <v>-21.971577911329728</v>
      </c>
      <c r="M15" s="96">
        <f t="shared" si="5"/>
        <v>0.13852551753192358</v>
      </c>
    </row>
    <row r="16" spans="1:13" ht="14.25">
      <c r="A16" s="93" t="s">
        <v>154</v>
      </c>
      <c r="B16" s="94">
        <v>34850.171</v>
      </c>
      <c r="C16" s="94">
        <v>34263.676</v>
      </c>
      <c r="D16" s="95">
        <f t="shared" si="0"/>
        <v>-1.68290422448717</v>
      </c>
      <c r="E16" s="95">
        <f t="shared" si="1"/>
        <v>0.3091865133058303</v>
      </c>
      <c r="F16" s="94">
        <v>249002.158</v>
      </c>
      <c r="G16" s="94">
        <v>279999.474</v>
      </c>
      <c r="H16" s="95">
        <f t="shared" si="2"/>
        <v>12.448613397157784</v>
      </c>
      <c r="I16" s="95">
        <f t="shared" si="3"/>
        <v>0.5145232982696176</v>
      </c>
      <c r="J16" s="94">
        <v>707336.695</v>
      </c>
      <c r="K16" s="94">
        <v>729599.238</v>
      </c>
      <c r="L16" s="95">
        <f t="shared" si="4"/>
        <v>3.147375663862606</v>
      </c>
      <c r="M16" s="96">
        <f t="shared" si="5"/>
        <v>0.5922370230096912</v>
      </c>
    </row>
    <row r="17" spans="1:13" ht="14.25">
      <c r="A17" s="93" t="s">
        <v>168</v>
      </c>
      <c r="B17" s="94">
        <v>4566.862</v>
      </c>
      <c r="C17" s="94">
        <v>7808.475</v>
      </c>
      <c r="D17" s="95">
        <f t="shared" si="0"/>
        <v>70.98119014763311</v>
      </c>
      <c r="E17" s="95">
        <f t="shared" si="1"/>
        <v>0.07046165039284587</v>
      </c>
      <c r="F17" s="94">
        <v>30480.414000000004</v>
      </c>
      <c r="G17" s="94">
        <v>41563.333</v>
      </c>
      <c r="H17" s="95">
        <f t="shared" si="2"/>
        <v>36.36078893154139</v>
      </c>
      <c r="I17" s="95">
        <f t="shared" si="3"/>
        <v>0.07637622627190523</v>
      </c>
      <c r="J17" s="94">
        <v>54497.25600000001</v>
      </c>
      <c r="K17" s="94">
        <v>67275.417</v>
      </c>
      <c r="L17" s="95">
        <f t="shared" si="4"/>
        <v>23.447347514157393</v>
      </c>
      <c r="M17" s="96">
        <f t="shared" si="5"/>
        <v>0.054609422009587634</v>
      </c>
    </row>
    <row r="18" spans="1:13" ht="15.75">
      <c r="A18" s="89" t="s">
        <v>79</v>
      </c>
      <c r="B18" s="90">
        <v>65766.213</v>
      </c>
      <c r="C18" s="90">
        <v>113403.812</v>
      </c>
      <c r="D18" s="91">
        <f t="shared" si="0"/>
        <v>72.43476068783221</v>
      </c>
      <c r="E18" s="91">
        <f t="shared" si="1"/>
        <v>1.0233265463947852</v>
      </c>
      <c r="F18" s="90">
        <v>375870.84699999995</v>
      </c>
      <c r="G18" s="90">
        <v>527715.2390000001</v>
      </c>
      <c r="H18" s="91">
        <f t="shared" si="2"/>
        <v>40.39802320715768</v>
      </c>
      <c r="I18" s="91">
        <f t="shared" si="3"/>
        <v>0.9697224835408784</v>
      </c>
      <c r="J18" s="90">
        <v>866925.188</v>
      </c>
      <c r="K18" s="90">
        <v>1113977.0720000002</v>
      </c>
      <c r="L18" s="91">
        <f t="shared" si="4"/>
        <v>28.497485990682765</v>
      </c>
      <c r="M18" s="92">
        <f t="shared" si="5"/>
        <v>0.9042477437761968</v>
      </c>
    </row>
    <row r="19" spans="1:13" ht="14.25">
      <c r="A19" s="93" t="s">
        <v>114</v>
      </c>
      <c r="B19" s="94">
        <v>65766.213</v>
      </c>
      <c r="C19" s="94">
        <v>113403.812</v>
      </c>
      <c r="D19" s="95">
        <f t="shared" si="0"/>
        <v>72.43476068783221</v>
      </c>
      <c r="E19" s="95">
        <f t="shared" si="1"/>
        <v>1.0233265463947852</v>
      </c>
      <c r="F19" s="94">
        <v>375870.84699999995</v>
      </c>
      <c r="G19" s="94">
        <v>527715.2390000001</v>
      </c>
      <c r="H19" s="95">
        <f t="shared" si="2"/>
        <v>40.39802320715768</v>
      </c>
      <c r="I19" s="95">
        <f t="shared" si="3"/>
        <v>0.9697224835408784</v>
      </c>
      <c r="J19" s="94">
        <v>866925.188</v>
      </c>
      <c r="K19" s="94">
        <v>1113977.0720000002</v>
      </c>
      <c r="L19" s="95">
        <f t="shared" si="4"/>
        <v>28.497485990682765</v>
      </c>
      <c r="M19" s="96">
        <f t="shared" si="5"/>
        <v>0.9042477437761968</v>
      </c>
    </row>
    <row r="20" spans="1:13" ht="15.75">
      <c r="A20" s="89" t="s">
        <v>80</v>
      </c>
      <c r="B20" s="90">
        <v>223115.11</v>
      </c>
      <c r="C20" s="90">
        <v>282366.902</v>
      </c>
      <c r="D20" s="91">
        <f t="shared" si="0"/>
        <v>26.556602105523027</v>
      </c>
      <c r="E20" s="91">
        <f t="shared" si="1"/>
        <v>2.5480055876768475</v>
      </c>
      <c r="F20" s="90">
        <v>1124936.0180000002</v>
      </c>
      <c r="G20" s="90">
        <v>1341456.6300000001</v>
      </c>
      <c r="H20" s="91">
        <f t="shared" si="2"/>
        <v>19.24737127583019</v>
      </c>
      <c r="I20" s="91">
        <f t="shared" si="3"/>
        <v>2.465042808449155</v>
      </c>
      <c r="J20" s="90">
        <v>2717501.0560000003</v>
      </c>
      <c r="K20" s="90">
        <v>3144031.092</v>
      </c>
      <c r="L20" s="91">
        <f t="shared" si="4"/>
        <v>15.695671398480581</v>
      </c>
      <c r="M20" s="92">
        <f t="shared" si="5"/>
        <v>2.5521019173213397</v>
      </c>
    </row>
    <row r="21" spans="1:13" ht="14.25">
      <c r="A21" s="93" t="s">
        <v>9</v>
      </c>
      <c r="B21" s="94">
        <v>223115.11</v>
      </c>
      <c r="C21" s="94">
        <v>282366.902</v>
      </c>
      <c r="D21" s="95">
        <f t="shared" si="0"/>
        <v>26.556602105523027</v>
      </c>
      <c r="E21" s="95">
        <f t="shared" si="1"/>
        <v>2.5480055876768475</v>
      </c>
      <c r="F21" s="94">
        <v>1124936.0180000002</v>
      </c>
      <c r="G21" s="94">
        <v>1341456.6300000001</v>
      </c>
      <c r="H21" s="95">
        <f t="shared" si="2"/>
        <v>19.24737127583019</v>
      </c>
      <c r="I21" s="95">
        <f t="shared" si="3"/>
        <v>2.465042808449155</v>
      </c>
      <c r="J21" s="94">
        <v>2717501.0560000003</v>
      </c>
      <c r="K21" s="94">
        <v>3144031.092</v>
      </c>
      <c r="L21" s="95">
        <f t="shared" si="4"/>
        <v>15.695671398480581</v>
      </c>
      <c r="M21" s="96">
        <f t="shared" si="5"/>
        <v>2.5521019173213397</v>
      </c>
    </row>
    <row r="22" spans="1:13" ht="16.5">
      <c r="A22" s="97" t="s">
        <v>10</v>
      </c>
      <c r="B22" s="98">
        <v>7648994.353</v>
      </c>
      <c r="C22" s="98">
        <v>9374601.09</v>
      </c>
      <c r="D22" s="99">
        <f t="shared" si="0"/>
        <v>22.559916472198758</v>
      </c>
      <c r="E22" s="99">
        <f t="shared" si="1"/>
        <v>84.593965476738</v>
      </c>
      <c r="F22" s="98">
        <v>36928057.228</v>
      </c>
      <c r="G22" s="98">
        <v>45862161.235</v>
      </c>
      <c r="H22" s="99">
        <f t="shared" si="2"/>
        <v>24.193268418750943</v>
      </c>
      <c r="I22" s="99">
        <f t="shared" si="3"/>
        <v>84.27569569078976</v>
      </c>
      <c r="J22" s="98">
        <v>88193337.486</v>
      </c>
      <c r="K22" s="98">
        <v>102411368.492</v>
      </c>
      <c r="L22" s="99">
        <f t="shared" si="4"/>
        <v>16.12143435240445</v>
      </c>
      <c r="M22" s="100">
        <f t="shared" si="5"/>
        <v>83.13030063505981</v>
      </c>
    </row>
    <row r="23" spans="1:13" ht="15.75">
      <c r="A23" s="89" t="s">
        <v>81</v>
      </c>
      <c r="B23" s="90">
        <v>691262.787</v>
      </c>
      <c r="C23" s="90">
        <v>946492.076</v>
      </c>
      <c r="D23" s="91">
        <f t="shared" si="0"/>
        <v>36.92217978457445</v>
      </c>
      <c r="E23" s="91">
        <f t="shared" si="1"/>
        <v>8.540898672110867</v>
      </c>
      <c r="F23" s="90">
        <v>3461839.62</v>
      </c>
      <c r="G23" s="90">
        <v>4553501.3610000005</v>
      </c>
      <c r="H23" s="91">
        <f t="shared" si="2"/>
        <v>31.534151226797746</v>
      </c>
      <c r="I23" s="91">
        <f t="shared" si="3"/>
        <v>8.367453357919212</v>
      </c>
      <c r="J23" s="90">
        <v>8336229.581</v>
      </c>
      <c r="K23" s="90">
        <v>10230475.813000001</v>
      </c>
      <c r="L23" s="91">
        <f t="shared" si="4"/>
        <v>22.72305739176596</v>
      </c>
      <c r="M23" s="92">
        <f t="shared" si="5"/>
        <v>8.304376188868456</v>
      </c>
    </row>
    <row r="24" spans="1:13" ht="14.25">
      <c r="A24" s="93" t="s">
        <v>11</v>
      </c>
      <c r="B24" s="94">
        <v>510137.083</v>
      </c>
      <c r="C24" s="94">
        <v>697940.732</v>
      </c>
      <c r="D24" s="95">
        <f t="shared" si="0"/>
        <v>36.81434956572251</v>
      </c>
      <c r="E24" s="95">
        <f t="shared" si="1"/>
        <v>6.2980358972924835</v>
      </c>
      <c r="F24" s="94">
        <v>2574277.659</v>
      </c>
      <c r="G24" s="94">
        <v>3426019.6619999995</v>
      </c>
      <c r="H24" s="95">
        <f t="shared" si="2"/>
        <v>33.0866408299898</v>
      </c>
      <c r="I24" s="95">
        <f t="shared" si="3"/>
        <v>6.295608028280799</v>
      </c>
      <c r="J24" s="94">
        <v>6025293.605999999</v>
      </c>
      <c r="K24" s="94">
        <v>7376766.841</v>
      </c>
      <c r="L24" s="95">
        <f t="shared" si="4"/>
        <v>22.42999799469028</v>
      </c>
      <c r="M24" s="96">
        <f t="shared" si="5"/>
        <v>5.987937220612124</v>
      </c>
    </row>
    <row r="25" spans="1:13" ht="14.25">
      <c r="A25" s="93" t="s">
        <v>12</v>
      </c>
      <c r="B25" s="94">
        <v>85358.602</v>
      </c>
      <c r="C25" s="94">
        <v>113295.481</v>
      </c>
      <c r="D25" s="95">
        <f t="shared" si="0"/>
        <v>32.72883850651631</v>
      </c>
      <c r="E25" s="95">
        <f t="shared" si="1"/>
        <v>1.022348995586374</v>
      </c>
      <c r="F25" s="94">
        <v>431679.97500000003</v>
      </c>
      <c r="G25" s="94">
        <v>531116.863</v>
      </c>
      <c r="H25" s="95">
        <f t="shared" si="2"/>
        <v>23.03486234217836</v>
      </c>
      <c r="I25" s="95">
        <f t="shared" si="3"/>
        <v>0.9759732624261025</v>
      </c>
      <c r="J25" s="94">
        <v>1144364.676</v>
      </c>
      <c r="K25" s="94">
        <v>1427841.495</v>
      </c>
      <c r="L25" s="95">
        <f t="shared" si="4"/>
        <v>24.771545727089546</v>
      </c>
      <c r="M25" s="96">
        <f t="shared" si="5"/>
        <v>1.1590206681774342</v>
      </c>
    </row>
    <row r="26" spans="1:13" ht="14.25">
      <c r="A26" s="93" t="s">
        <v>13</v>
      </c>
      <c r="B26" s="94">
        <v>95767.101</v>
      </c>
      <c r="C26" s="94">
        <v>135255.863</v>
      </c>
      <c r="D26" s="95">
        <f t="shared" si="0"/>
        <v>41.23416245000464</v>
      </c>
      <c r="E26" s="95">
        <f t="shared" si="1"/>
        <v>1.2205137792320087</v>
      </c>
      <c r="F26" s="94">
        <v>455881.985</v>
      </c>
      <c r="G26" s="94">
        <v>596364.836</v>
      </c>
      <c r="H26" s="95">
        <f t="shared" si="2"/>
        <v>30.81561799376653</v>
      </c>
      <c r="I26" s="95">
        <f t="shared" si="3"/>
        <v>1.0958720672123108</v>
      </c>
      <c r="J26" s="94">
        <v>1166571.298</v>
      </c>
      <c r="K26" s="94">
        <v>1425867.4759999998</v>
      </c>
      <c r="L26" s="95">
        <f t="shared" si="4"/>
        <v>22.227203638949796</v>
      </c>
      <c r="M26" s="96">
        <f t="shared" si="5"/>
        <v>1.1574182992671684</v>
      </c>
    </row>
    <row r="27" spans="1:13" ht="15.75">
      <c r="A27" s="89" t="s">
        <v>82</v>
      </c>
      <c r="B27" s="90">
        <v>1038219.503</v>
      </c>
      <c r="C27" s="90">
        <v>1462199.057</v>
      </c>
      <c r="D27" s="91">
        <f t="shared" si="0"/>
        <v>40.83717872520066</v>
      </c>
      <c r="E27" s="91">
        <f t="shared" si="1"/>
        <v>13.194504529896415</v>
      </c>
      <c r="F27" s="90">
        <v>4810124.982000001</v>
      </c>
      <c r="G27" s="90">
        <v>6825421.291</v>
      </c>
      <c r="H27" s="91">
        <f t="shared" si="2"/>
        <v>41.89696352052083</v>
      </c>
      <c r="I27" s="91">
        <f t="shared" si="3"/>
        <v>12.542303114201536</v>
      </c>
      <c r="J27" s="90">
        <v>11226116.558</v>
      </c>
      <c r="K27" s="90">
        <v>14695780.204</v>
      </c>
      <c r="L27" s="91">
        <f t="shared" si="4"/>
        <v>30.907069493478883</v>
      </c>
      <c r="M27" s="92">
        <f t="shared" si="5"/>
        <v>11.928994255366412</v>
      </c>
    </row>
    <row r="28" spans="1:13" ht="15">
      <c r="A28" s="93" t="s">
        <v>14</v>
      </c>
      <c r="B28" s="94">
        <v>1038219.503</v>
      </c>
      <c r="C28" s="94">
        <v>1462199.057</v>
      </c>
      <c r="D28" s="95">
        <f t="shared" si="0"/>
        <v>40.83717872520066</v>
      </c>
      <c r="E28" s="95">
        <f t="shared" si="1"/>
        <v>13.194504529896415</v>
      </c>
      <c r="F28" s="94">
        <v>4810124.982000001</v>
      </c>
      <c r="G28" s="101">
        <v>6825421.291</v>
      </c>
      <c r="H28" s="95">
        <f t="shared" si="2"/>
        <v>41.89696352052083</v>
      </c>
      <c r="I28" s="95">
        <f t="shared" si="3"/>
        <v>12.542303114201536</v>
      </c>
      <c r="J28" s="94">
        <v>11226116.558</v>
      </c>
      <c r="K28" s="94">
        <v>14695780.204</v>
      </c>
      <c r="L28" s="95">
        <f t="shared" si="4"/>
        <v>30.907069493478883</v>
      </c>
      <c r="M28" s="96">
        <f t="shared" si="5"/>
        <v>11.928994255366412</v>
      </c>
    </row>
    <row r="29" spans="1:13" ht="15.75">
      <c r="A29" s="89" t="s">
        <v>83</v>
      </c>
      <c r="B29" s="90">
        <v>5919512.063</v>
      </c>
      <c r="C29" s="90">
        <v>6965909.957</v>
      </c>
      <c r="D29" s="91">
        <f t="shared" si="0"/>
        <v>17.677097079344193</v>
      </c>
      <c r="E29" s="91">
        <f t="shared" si="1"/>
        <v>62.85856227473074</v>
      </c>
      <c r="F29" s="90">
        <v>28656092.625</v>
      </c>
      <c r="G29" s="90">
        <v>34483238.583</v>
      </c>
      <c r="H29" s="91">
        <f t="shared" si="2"/>
        <v>20.33475405825674</v>
      </c>
      <c r="I29" s="91">
        <f t="shared" si="3"/>
        <v>63.36593921866902</v>
      </c>
      <c r="J29" s="90">
        <v>68630991.349</v>
      </c>
      <c r="K29" s="90">
        <v>77485112.475</v>
      </c>
      <c r="L29" s="91">
        <f t="shared" si="4"/>
        <v>12.901053812519345</v>
      </c>
      <c r="M29" s="92">
        <f t="shared" si="5"/>
        <v>62.89693019082495</v>
      </c>
    </row>
    <row r="30" spans="1:13" ht="14.25">
      <c r="A30" s="93" t="s">
        <v>15</v>
      </c>
      <c r="B30" s="94">
        <v>1053887.793</v>
      </c>
      <c r="C30" s="94">
        <v>1297528.058</v>
      </c>
      <c r="D30" s="95">
        <f t="shared" si="0"/>
        <v>23.1182357949562</v>
      </c>
      <c r="E30" s="95">
        <f t="shared" si="1"/>
        <v>11.70855620306196</v>
      </c>
      <c r="F30" s="94">
        <v>5783055.069</v>
      </c>
      <c r="G30" s="94">
        <v>6717731.451</v>
      </c>
      <c r="H30" s="95">
        <f t="shared" si="2"/>
        <v>16.16232892213533</v>
      </c>
      <c r="I30" s="95">
        <f t="shared" si="3"/>
        <v>12.34441370078454</v>
      </c>
      <c r="J30" s="94">
        <v>14021917.167</v>
      </c>
      <c r="K30" s="94">
        <v>15565481.599</v>
      </c>
      <c r="L30" s="95">
        <f t="shared" si="4"/>
        <v>11.008226718331462</v>
      </c>
      <c r="M30" s="96">
        <f t="shared" si="5"/>
        <v>12.634956293504088</v>
      </c>
    </row>
    <row r="31" spans="1:13" ht="14.25">
      <c r="A31" s="93" t="s">
        <v>126</v>
      </c>
      <c r="B31" s="94">
        <v>1407546.378</v>
      </c>
      <c r="C31" s="94">
        <v>1676935.443</v>
      </c>
      <c r="D31" s="95">
        <f t="shared" si="0"/>
        <v>19.13891216734032</v>
      </c>
      <c r="E31" s="95">
        <f t="shared" si="1"/>
        <v>15.1322299061005</v>
      </c>
      <c r="F31" s="94">
        <v>7338128.165999999</v>
      </c>
      <c r="G31" s="94">
        <v>8543869.168</v>
      </c>
      <c r="H31" s="95">
        <f t="shared" si="2"/>
        <v>16.43117937877675</v>
      </c>
      <c r="I31" s="95">
        <f t="shared" si="3"/>
        <v>15.700100009128782</v>
      </c>
      <c r="J31" s="94">
        <v>17125468.463</v>
      </c>
      <c r="K31" s="94">
        <v>18583769.03</v>
      </c>
      <c r="L31" s="95">
        <f t="shared" si="4"/>
        <v>8.515390806100845</v>
      </c>
      <c r="M31" s="96">
        <f t="shared" si="5"/>
        <v>15.08498840650776</v>
      </c>
    </row>
    <row r="32" spans="1:13" ht="14.25">
      <c r="A32" s="93" t="s">
        <v>127</v>
      </c>
      <c r="B32" s="94">
        <v>165025.02</v>
      </c>
      <c r="C32" s="94">
        <v>84396.595</v>
      </c>
      <c r="D32" s="95">
        <f t="shared" si="0"/>
        <v>-48.858303425747195</v>
      </c>
      <c r="E32" s="95">
        <f t="shared" si="1"/>
        <v>0.7615729539041367</v>
      </c>
      <c r="F32" s="94">
        <v>463851.02800000005</v>
      </c>
      <c r="G32" s="94">
        <v>618043.9400000001</v>
      </c>
      <c r="H32" s="95">
        <f t="shared" si="2"/>
        <v>33.241903691544685</v>
      </c>
      <c r="I32" s="95">
        <f t="shared" si="3"/>
        <v>1.135709299526576</v>
      </c>
      <c r="J32" s="94">
        <v>1620605.263</v>
      </c>
      <c r="K32" s="94">
        <v>1273414.3820000002</v>
      </c>
      <c r="L32" s="95">
        <f t="shared" si="4"/>
        <v>-21.42353162282676</v>
      </c>
      <c r="M32" s="96">
        <f t="shared" si="5"/>
        <v>1.0336676676372922</v>
      </c>
    </row>
    <row r="33" spans="1:13" ht="14.25">
      <c r="A33" s="93" t="s">
        <v>152</v>
      </c>
      <c r="B33" s="94">
        <v>773813.438</v>
      </c>
      <c r="C33" s="94">
        <v>845237.72</v>
      </c>
      <c r="D33" s="95">
        <f t="shared" si="0"/>
        <v>9.230168215300496</v>
      </c>
      <c r="E33" s="95">
        <f t="shared" si="1"/>
        <v>7.627205661218886</v>
      </c>
      <c r="F33" s="94">
        <v>3725405.3330000006</v>
      </c>
      <c r="G33" s="94">
        <v>4081980.4459999995</v>
      </c>
      <c r="H33" s="95">
        <f t="shared" si="2"/>
        <v>9.571444745660886</v>
      </c>
      <c r="I33" s="95">
        <f t="shared" si="3"/>
        <v>7.500992814536518</v>
      </c>
      <c r="J33" s="94">
        <v>9332656.332000002</v>
      </c>
      <c r="K33" s="94">
        <v>9969050.127</v>
      </c>
      <c r="L33" s="95">
        <f t="shared" si="4"/>
        <v>6.8189995684071</v>
      </c>
      <c r="M33" s="96">
        <f t="shared" si="5"/>
        <v>8.092169319739426</v>
      </c>
    </row>
    <row r="34" spans="1:13" ht="14.25">
      <c r="A34" s="93" t="s">
        <v>32</v>
      </c>
      <c r="B34" s="94">
        <v>536199.813</v>
      </c>
      <c r="C34" s="94">
        <v>718380.007</v>
      </c>
      <c r="D34" s="95">
        <f t="shared" si="0"/>
        <v>33.97617634006897</v>
      </c>
      <c r="E34" s="95">
        <f t="shared" si="1"/>
        <v>6.4824746064300856</v>
      </c>
      <c r="F34" s="94">
        <v>2482199.673</v>
      </c>
      <c r="G34" s="94">
        <v>3265746.1230000006</v>
      </c>
      <c r="H34" s="95">
        <f t="shared" si="2"/>
        <v>31.566616437951673</v>
      </c>
      <c r="I34" s="95">
        <f t="shared" si="3"/>
        <v>6.001091511040399</v>
      </c>
      <c r="J34" s="94">
        <v>5873331.769</v>
      </c>
      <c r="K34" s="94">
        <v>7133141.805000001</v>
      </c>
      <c r="L34" s="95">
        <f t="shared" si="4"/>
        <v>21.449665803818483</v>
      </c>
      <c r="M34" s="96">
        <f t="shared" si="5"/>
        <v>5.790179659287384</v>
      </c>
    </row>
    <row r="35" spans="1:13" ht="14.25">
      <c r="A35" s="93" t="s">
        <v>16</v>
      </c>
      <c r="B35" s="94">
        <v>440666.591</v>
      </c>
      <c r="C35" s="94">
        <v>595002.792</v>
      </c>
      <c r="D35" s="95">
        <f t="shared" si="0"/>
        <v>35.02334965983387</v>
      </c>
      <c r="E35" s="95">
        <f t="shared" si="1"/>
        <v>5.369150661642791</v>
      </c>
      <c r="F35" s="94">
        <v>2255845.7180000003</v>
      </c>
      <c r="G35" s="94">
        <v>2865860.473</v>
      </c>
      <c r="H35" s="95">
        <f t="shared" si="2"/>
        <v>27.041510424783393</v>
      </c>
      <c r="I35" s="95">
        <f t="shared" si="3"/>
        <v>5.2662669750175555</v>
      </c>
      <c r="J35" s="94">
        <v>5825969.127</v>
      </c>
      <c r="K35" s="94">
        <v>6409295.797</v>
      </c>
      <c r="L35" s="95">
        <f t="shared" si="4"/>
        <v>10.012525938330464</v>
      </c>
      <c r="M35" s="96">
        <f t="shared" si="5"/>
        <v>5.202612701198854</v>
      </c>
    </row>
    <row r="36" spans="1:13" ht="14.25">
      <c r="A36" s="93" t="s">
        <v>153</v>
      </c>
      <c r="B36" s="94">
        <v>1176446.678</v>
      </c>
      <c r="C36" s="94">
        <v>1336821.168</v>
      </c>
      <c r="D36" s="95">
        <f t="shared" si="0"/>
        <v>13.632108704887683</v>
      </c>
      <c r="E36" s="95">
        <f t="shared" si="1"/>
        <v>12.063127022545615</v>
      </c>
      <c r="F36" s="94">
        <v>4781160.553</v>
      </c>
      <c r="G36" s="94">
        <v>6447704.362</v>
      </c>
      <c r="H36" s="95">
        <f t="shared" si="2"/>
        <v>34.85647031774127</v>
      </c>
      <c r="I36" s="95">
        <f t="shared" si="3"/>
        <v>11.848215524160738</v>
      </c>
      <c r="J36" s="94">
        <v>10457023.441</v>
      </c>
      <c r="K36" s="94">
        <v>13958595.375999998</v>
      </c>
      <c r="L36" s="95">
        <f t="shared" si="4"/>
        <v>33.485359909120994</v>
      </c>
      <c r="M36" s="96">
        <f t="shared" si="5"/>
        <v>11.33059978727538</v>
      </c>
    </row>
    <row r="37" spans="1:13" ht="14.25">
      <c r="A37" s="93" t="s">
        <v>17</v>
      </c>
      <c r="B37" s="94">
        <v>268788.18</v>
      </c>
      <c r="C37" s="94">
        <v>298724.203</v>
      </c>
      <c r="D37" s="95">
        <f t="shared" si="0"/>
        <v>11.137403065863978</v>
      </c>
      <c r="E37" s="95">
        <f t="shared" si="1"/>
        <v>2.6956096236035227</v>
      </c>
      <c r="F37" s="94">
        <v>1333013.234</v>
      </c>
      <c r="G37" s="94">
        <v>1320667.9819999998</v>
      </c>
      <c r="H37" s="95">
        <f t="shared" si="2"/>
        <v>-0.926116236892521</v>
      </c>
      <c r="I37" s="95">
        <f t="shared" si="3"/>
        <v>2.426841866201934</v>
      </c>
      <c r="J37" s="94">
        <v>3259433.9050000003</v>
      </c>
      <c r="K37" s="94">
        <v>3200798.609</v>
      </c>
      <c r="L37" s="95">
        <f t="shared" si="4"/>
        <v>-1.7989410955704004</v>
      </c>
      <c r="M37" s="96">
        <f t="shared" si="5"/>
        <v>2.5981817698221343</v>
      </c>
    </row>
    <row r="38" spans="1:13" ht="14.25">
      <c r="A38" s="93" t="s">
        <v>87</v>
      </c>
      <c r="B38" s="94">
        <v>91384.865</v>
      </c>
      <c r="C38" s="94">
        <v>103332.784</v>
      </c>
      <c r="D38" s="95">
        <f t="shared" si="0"/>
        <v>13.074286425875876</v>
      </c>
      <c r="E38" s="95">
        <f t="shared" si="1"/>
        <v>0.9324482053573147</v>
      </c>
      <c r="F38" s="94">
        <v>464559.551</v>
      </c>
      <c r="G38" s="94">
        <v>584153.8640000001</v>
      </c>
      <c r="H38" s="95">
        <f t="shared" si="2"/>
        <v>25.743591481988513</v>
      </c>
      <c r="I38" s="95">
        <f t="shared" si="3"/>
        <v>1.073433347957724</v>
      </c>
      <c r="J38" s="94">
        <v>1060507.6900000002</v>
      </c>
      <c r="K38" s="94">
        <v>1323027.3090000001</v>
      </c>
      <c r="L38" s="95">
        <f t="shared" si="4"/>
        <v>24.754145724299264</v>
      </c>
      <c r="M38" s="96">
        <f t="shared" si="5"/>
        <v>1.0739399303521242</v>
      </c>
    </row>
    <row r="39" spans="1:13" ht="14.25">
      <c r="A39" s="93" t="s">
        <v>84</v>
      </c>
      <c r="B39" s="94">
        <v>5753.308</v>
      </c>
      <c r="C39" s="94">
        <v>9551.187</v>
      </c>
      <c r="D39" s="95">
        <f t="shared" si="0"/>
        <v>66.01209252138074</v>
      </c>
      <c r="E39" s="95">
        <f t="shared" si="1"/>
        <v>0.086187430865911</v>
      </c>
      <c r="F39" s="94">
        <v>28874.301</v>
      </c>
      <c r="G39" s="94">
        <v>37480.775</v>
      </c>
      <c r="H39" s="95">
        <f t="shared" si="2"/>
        <v>29.80669211697974</v>
      </c>
      <c r="I39" s="95">
        <f t="shared" si="3"/>
        <v>0.06887417215184279</v>
      </c>
      <c r="J39" s="94">
        <v>54078.188</v>
      </c>
      <c r="K39" s="94">
        <v>68538.445</v>
      </c>
      <c r="L39" s="95">
        <f t="shared" si="4"/>
        <v>26.739536835072958</v>
      </c>
      <c r="M39" s="96">
        <f t="shared" si="5"/>
        <v>0.05563465874742793</v>
      </c>
    </row>
    <row r="40" spans="1:13" ht="15.75">
      <c r="A40" s="102" t="s">
        <v>18</v>
      </c>
      <c r="B40" s="98">
        <v>337652.945</v>
      </c>
      <c r="C40" s="98">
        <v>323232.894</v>
      </c>
      <c r="D40" s="99">
        <f t="shared" si="0"/>
        <v>-4.27067236152791</v>
      </c>
      <c r="E40" s="99">
        <f t="shared" si="1"/>
        <v>2.9167696858215986</v>
      </c>
      <c r="F40" s="98">
        <v>1395218.171</v>
      </c>
      <c r="G40" s="98">
        <v>1474449.1289999997</v>
      </c>
      <c r="H40" s="99">
        <f t="shared" si="2"/>
        <v>5.678750438235199</v>
      </c>
      <c r="I40" s="99">
        <f t="shared" si="3"/>
        <v>2.709428050510712</v>
      </c>
      <c r="J40" s="98">
        <v>3132454.82</v>
      </c>
      <c r="K40" s="98">
        <v>3736815.3659999995</v>
      </c>
      <c r="L40" s="99">
        <f t="shared" si="4"/>
        <v>19.29351198112411</v>
      </c>
      <c r="M40" s="100">
        <f t="shared" si="5"/>
        <v>3.033282235824798</v>
      </c>
    </row>
    <row r="41" spans="1:13" ht="14.25">
      <c r="A41" s="93" t="s">
        <v>88</v>
      </c>
      <c r="B41" s="94">
        <v>337652.945</v>
      </c>
      <c r="C41" s="94">
        <v>323232.894</v>
      </c>
      <c r="D41" s="95">
        <f t="shared" si="0"/>
        <v>-4.27067236152791</v>
      </c>
      <c r="E41" s="95">
        <f t="shared" si="1"/>
        <v>2.9167696858215986</v>
      </c>
      <c r="F41" s="94">
        <v>1395218.171</v>
      </c>
      <c r="G41" s="94">
        <v>1474449.1289999997</v>
      </c>
      <c r="H41" s="95">
        <f t="shared" si="2"/>
        <v>5.678750438235199</v>
      </c>
      <c r="I41" s="95">
        <f t="shared" si="3"/>
        <v>2.709428050510712</v>
      </c>
      <c r="J41" s="94">
        <v>3132454.82</v>
      </c>
      <c r="K41" s="94">
        <v>3736815.3659999995</v>
      </c>
      <c r="L41" s="95">
        <f t="shared" si="4"/>
        <v>19.29351198112411</v>
      </c>
      <c r="M41" s="96">
        <f t="shared" si="5"/>
        <v>3.033282235824798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1097701.286000006</v>
      </c>
      <c r="G42" s="142">
        <f>G43-G44</f>
        <v>147954.95399999619</v>
      </c>
      <c r="H42" s="143">
        <f t="shared" si="2"/>
        <v>-86.52138283092114</v>
      </c>
      <c r="I42" s="144">
        <f t="shared" si="3"/>
        <v>0.2718800497725492</v>
      </c>
      <c r="J42" s="142">
        <f>J43-J44</f>
        <v>2592867.5100000054</v>
      </c>
      <c r="K42" s="141">
        <f>K43-K44</f>
        <v>871093.9370000213</v>
      </c>
      <c r="L42" s="143">
        <f t="shared" si="4"/>
        <v>-66.40422491159144</v>
      </c>
      <c r="M42" s="145">
        <f t="shared" si="5"/>
        <v>0.7070924051742007</v>
      </c>
    </row>
    <row r="43" spans="1:13" s="108" customFormat="1" ht="23.25" customHeight="1" thickBot="1">
      <c r="A43" s="103" t="s">
        <v>134</v>
      </c>
      <c r="B43" s="104">
        <v>9103472.996</v>
      </c>
      <c r="C43" s="104">
        <v>11081879.23</v>
      </c>
      <c r="D43" s="105">
        <f>(C43-B43)/B43*100</f>
        <v>21.732433708204535</v>
      </c>
      <c r="E43" s="106">
        <f>C43/C$43*100</f>
        <v>100</v>
      </c>
      <c r="F43" s="104">
        <v>45206022.994</v>
      </c>
      <c r="G43" s="107">
        <v>54419202.19</v>
      </c>
      <c r="H43" s="105">
        <f t="shared" si="2"/>
        <v>20.380424080266515</v>
      </c>
      <c r="I43" s="106">
        <f t="shared" si="3"/>
        <v>100</v>
      </c>
      <c r="J43" s="104">
        <v>107965437.34699999</v>
      </c>
      <c r="K43" s="104">
        <v>123193790.60300003</v>
      </c>
      <c r="L43" s="105">
        <f t="shared" si="4"/>
        <v>14.104840984486772</v>
      </c>
      <c r="M43" s="106">
        <f t="shared" si="5"/>
        <v>100</v>
      </c>
    </row>
    <row r="44" spans="6:11" ht="15" customHeight="1" hidden="1">
      <c r="F44" s="159">
        <v>44108321.708</v>
      </c>
      <c r="G44" s="75">
        <v>54271247.236</v>
      </c>
      <c r="J44" s="165">
        <v>105372569.83699998</v>
      </c>
      <c r="K44" s="166">
        <v>122322696.66600001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H48" sqref="H4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1393025.571</v>
      </c>
      <c r="D3" s="73">
        <v>1350091.492</v>
      </c>
      <c r="E3" s="73">
        <v>1479862.872</v>
      </c>
      <c r="F3" s="73">
        <v>1327611.692</v>
      </c>
      <c r="G3" s="73">
        <v>1384045.246</v>
      </c>
      <c r="H3" s="73"/>
      <c r="I3" s="73"/>
      <c r="J3" s="73"/>
      <c r="K3" s="73"/>
      <c r="L3" s="73"/>
      <c r="M3" s="73"/>
      <c r="N3" s="73"/>
      <c r="O3" s="74">
        <f>SUM(C3:N3)</f>
        <v>6934636.873000001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388165.111</v>
      </c>
      <c r="D5" s="23">
        <v>381596.234</v>
      </c>
      <c r="E5" s="23">
        <v>439316.995</v>
      </c>
      <c r="F5" s="23">
        <v>380176.081</v>
      </c>
      <c r="G5" s="23">
        <v>462513.484</v>
      </c>
      <c r="H5" s="23"/>
      <c r="I5" s="23"/>
      <c r="J5" s="23"/>
      <c r="K5" s="23"/>
      <c r="L5" s="23"/>
      <c r="M5" s="23"/>
      <c r="N5" s="23"/>
      <c r="O5" s="167">
        <f>SUM(C5:N5)</f>
        <v>2051767.9049999998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248843.114</v>
      </c>
      <c r="D7" s="23">
        <v>235591.526</v>
      </c>
      <c r="E7" s="23">
        <v>217521.776</v>
      </c>
      <c r="F7" s="23">
        <v>186601.704</v>
      </c>
      <c r="G7" s="23">
        <v>174365.185</v>
      </c>
      <c r="H7" s="23"/>
      <c r="I7" s="23"/>
      <c r="J7" s="23"/>
      <c r="K7" s="23"/>
      <c r="L7" s="23"/>
      <c r="M7" s="23"/>
      <c r="N7" s="23"/>
      <c r="O7" s="167">
        <f>SUM(C7:N7)</f>
        <v>1062923.305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86882.909</v>
      </c>
      <c r="D9" s="23">
        <v>82837.826</v>
      </c>
      <c r="E9" s="23">
        <v>94691.833</v>
      </c>
      <c r="F9" s="23">
        <v>83387.75</v>
      </c>
      <c r="G9" s="23">
        <v>85249.159</v>
      </c>
      <c r="H9" s="23"/>
      <c r="I9" s="23"/>
      <c r="J9" s="23"/>
      <c r="K9" s="23"/>
      <c r="L9" s="23"/>
      <c r="M9" s="23"/>
      <c r="N9" s="23"/>
      <c r="O9" s="167">
        <f>SUM(C9:N9)</f>
        <v>433049.47699999996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87145.011</v>
      </c>
      <c r="H11" s="23"/>
      <c r="I11" s="23"/>
      <c r="J11" s="23"/>
      <c r="K11" s="23"/>
      <c r="L11" s="23"/>
      <c r="M11" s="23"/>
      <c r="N11" s="23"/>
      <c r="O11" s="167">
        <f>SUM(C11:N11)</f>
        <v>494410.8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134268.062</v>
      </c>
      <c r="E13" s="23">
        <v>130943.612</v>
      </c>
      <c r="F13" s="23">
        <v>122081.246</v>
      </c>
      <c r="G13" s="23">
        <v>121291.557</v>
      </c>
      <c r="H13" s="23"/>
      <c r="I13" s="23"/>
      <c r="J13" s="23"/>
      <c r="K13" s="23"/>
      <c r="L13" s="23"/>
      <c r="M13" s="23"/>
      <c r="N13" s="23"/>
      <c r="O13" s="167">
        <f>SUM(C13:N13)</f>
        <v>623940.36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/>
      <c r="I15" s="23"/>
      <c r="J15" s="23"/>
      <c r="K15" s="23"/>
      <c r="L15" s="23"/>
      <c r="M15" s="23"/>
      <c r="N15" s="23"/>
      <c r="O15" s="167">
        <f>SUM(C15:N15)</f>
        <v>77810.34899999999</v>
      </c>
    </row>
    <row r="16" spans="1:15" ht="12.75">
      <c r="A16" s="19">
        <v>2010</v>
      </c>
      <c r="B16" s="22" t="s">
        <v>156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156</v>
      </c>
      <c r="C17" s="23">
        <v>69776.436</v>
      </c>
      <c r="D17" s="23">
        <v>53755.942</v>
      </c>
      <c r="E17" s="23">
        <v>74347.103</v>
      </c>
      <c r="F17" s="23">
        <v>47856.317</v>
      </c>
      <c r="G17" s="23">
        <v>34263.676</v>
      </c>
      <c r="H17" s="23"/>
      <c r="I17" s="23"/>
      <c r="J17" s="23"/>
      <c r="K17" s="23"/>
      <c r="L17" s="23"/>
      <c r="M17" s="23"/>
      <c r="N17" s="23"/>
      <c r="O17" s="167">
        <f>SUM(C17:N17)</f>
        <v>279999.474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9336.35</v>
      </c>
      <c r="G19" s="23">
        <v>7808.475</v>
      </c>
      <c r="H19" s="23"/>
      <c r="I19" s="23"/>
      <c r="J19" s="23"/>
      <c r="K19" s="23"/>
      <c r="L19" s="23"/>
      <c r="M19" s="23"/>
      <c r="N19" s="23"/>
      <c r="O19" s="167">
        <f>SUM(C19:N19)</f>
        <v>41563.333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109408.726</v>
      </c>
      <c r="G21" s="24">
        <v>113403.812</v>
      </c>
      <c r="H21" s="24"/>
      <c r="I21" s="24"/>
      <c r="J21" s="24"/>
      <c r="K21" s="24"/>
      <c r="L21" s="24"/>
      <c r="M21" s="24"/>
      <c r="N21" s="24"/>
      <c r="O21" s="167">
        <f>SUM(C21:N21)</f>
        <v>527715.2390000001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251593.86</v>
      </c>
      <c r="E23" s="24">
        <v>276166.127</v>
      </c>
      <c r="F23" s="24">
        <v>279136.77</v>
      </c>
      <c r="G23" s="24">
        <v>282366.902</v>
      </c>
      <c r="H23" s="24"/>
      <c r="I23" s="24"/>
      <c r="J23" s="24"/>
      <c r="K23" s="24"/>
      <c r="L23" s="24"/>
      <c r="M23" s="24"/>
      <c r="N23" s="24"/>
      <c r="O23" s="167">
        <f>SUM(C23:N23)</f>
        <v>1341456.6300000001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7931542.317</v>
      </c>
      <c r="D25" s="21">
        <v>8518922.716</v>
      </c>
      <c r="E25" s="21">
        <v>9922140.148</v>
      </c>
      <c r="F25" s="21">
        <v>10114954.964</v>
      </c>
      <c r="G25" s="21">
        <v>9374601.09</v>
      </c>
      <c r="H25" s="21"/>
      <c r="I25" s="21"/>
      <c r="J25" s="21"/>
      <c r="K25" s="21"/>
      <c r="L25" s="21"/>
      <c r="M25" s="21"/>
      <c r="N25" s="21"/>
      <c r="O25" s="167">
        <f>SUM(C25:N25)</f>
        <v>45862161.235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607390.144</v>
      </c>
      <c r="D27" s="23">
        <v>628184.006</v>
      </c>
      <c r="E27" s="23">
        <v>734066.06</v>
      </c>
      <c r="F27" s="23">
        <v>758438.72</v>
      </c>
      <c r="G27" s="23">
        <v>697940.732</v>
      </c>
      <c r="H27" s="23"/>
      <c r="I27" s="23"/>
      <c r="J27" s="23"/>
      <c r="K27" s="23"/>
      <c r="L27" s="23"/>
      <c r="M27" s="23"/>
      <c r="N27" s="23"/>
      <c r="O27" s="167">
        <f>SUM(C27:N27)</f>
        <v>3426019.6619999995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89495.318</v>
      </c>
      <c r="D29" s="23">
        <v>101806.449</v>
      </c>
      <c r="E29" s="23">
        <v>112596.182</v>
      </c>
      <c r="F29" s="23">
        <v>113923.433</v>
      </c>
      <c r="G29" s="23">
        <v>113295.481</v>
      </c>
      <c r="H29" s="23"/>
      <c r="I29" s="23"/>
      <c r="J29" s="23"/>
      <c r="K29" s="23"/>
      <c r="L29" s="23"/>
      <c r="M29" s="23"/>
      <c r="N29" s="23"/>
      <c r="O29" s="167">
        <f>SUM(C29:N29)</f>
        <v>531116.863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101498.584</v>
      </c>
      <c r="D31" s="23">
        <v>105422.117</v>
      </c>
      <c r="E31" s="23">
        <v>121481.566</v>
      </c>
      <c r="F31" s="23">
        <v>132706.706</v>
      </c>
      <c r="G31" s="23">
        <v>135255.863</v>
      </c>
      <c r="H31" s="23"/>
      <c r="I31" s="23"/>
      <c r="J31" s="23"/>
      <c r="K31" s="23"/>
      <c r="L31" s="23"/>
      <c r="M31" s="23"/>
      <c r="N31" s="23"/>
      <c r="O31" s="167">
        <f>SUM(C31:N31)</f>
        <v>596364.836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1215320.625</v>
      </c>
      <c r="D33" s="24">
        <v>1185647.051</v>
      </c>
      <c r="E33" s="24">
        <v>1351985.344</v>
      </c>
      <c r="F33" s="24">
        <v>1610269.214</v>
      </c>
      <c r="G33" s="24">
        <v>1462199.057</v>
      </c>
      <c r="H33" s="24"/>
      <c r="I33" s="24"/>
      <c r="J33" s="24"/>
      <c r="K33" s="24"/>
      <c r="L33" s="24"/>
      <c r="M33" s="24"/>
      <c r="N33" s="24"/>
      <c r="O33" s="167">
        <f>SUM(C33:N33)</f>
        <v>6825421.291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1301133.136</v>
      </c>
      <c r="D35" s="23">
        <v>1293626.814</v>
      </c>
      <c r="E35" s="23">
        <v>1422770.895</v>
      </c>
      <c r="F35" s="23">
        <v>1402672.548</v>
      </c>
      <c r="G35" s="23">
        <v>1297528.058</v>
      </c>
      <c r="H35" s="23"/>
      <c r="I35" s="23"/>
      <c r="J35" s="23"/>
      <c r="K35" s="23"/>
      <c r="L35" s="23"/>
      <c r="M35" s="23"/>
      <c r="N35" s="23"/>
      <c r="O35" s="167">
        <f>SUM(C35:N35)</f>
        <v>6717731.451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1489742.638</v>
      </c>
      <c r="D37" s="23">
        <v>1633323.498</v>
      </c>
      <c r="E37" s="23">
        <v>1953926.057</v>
      </c>
      <c r="F37" s="23">
        <v>1789941.532</v>
      </c>
      <c r="G37" s="23">
        <v>1676935.443</v>
      </c>
      <c r="H37" s="23"/>
      <c r="I37" s="23"/>
      <c r="J37" s="23"/>
      <c r="K37" s="23"/>
      <c r="L37" s="23"/>
      <c r="M37" s="23"/>
      <c r="N37" s="23"/>
      <c r="O37" s="167">
        <f>SUM(C37:N37)</f>
        <v>8543869.168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/>
      <c r="I39" s="23"/>
      <c r="J39" s="23"/>
      <c r="K39" s="23"/>
      <c r="L39" s="23"/>
      <c r="M39" s="23"/>
      <c r="N39" s="23"/>
      <c r="O39" s="167">
        <f>SUM(C39:N39)</f>
        <v>618043.9400000001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715262.858</v>
      </c>
      <c r="D41" s="23">
        <v>740839.993</v>
      </c>
      <c r="E41" s="23">
        <v>916541.546</v>
      </c>
      <c r="F41" s="23">
        <v>864098.329</v>
      </c>
      <c r="G41" s="23">
        <v>845237.72</v>
      </c>
      <c r="H41" s="23"/>
      <c r="I41" s="23"/>
      <c r="J41" s="23"/>
      <c r="K41" s="23"/>
      <c r="L41" s="23"/>
      <c r="M41" s="23"/>
      <c r="N41" s="23"/>
      <c r="O41" s="167">
        <f>SUM(C41:N41)</f>
        <v>4081980.4459999995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545067.746</v>
      </c>
      <c r="D43" s="23">
        <v>573022.357</v>
      </c>
      <c r="E43" s="23">
        <v>715484.527</v>
      </c>
      <c r="F43" s="23">
        <v>713791.486</v>
      </c>
      <c r="G43" s="23">
        <v>718380.007</v>
      </c>
      <c r="H43" s="23"/>
      <c r="I43" s="23"/>
      <c r="J43" s="23"/>
      <c r="K43" s="23"/>
      <c r="L43" s="23"/>
      <c r="M43" s="23"/>
      <c r="N43" s="23"/>
      <c r="O43" s="167">
        <f>SUM(C43:N43)</f>
        <v>3265746.1230000006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507036.153</v>
      </c>
      <c r="D45" s="23">
        <v>541489.553</v>
      </c>
      <c r="E45" s="23">
        <v>609116.849</v>
      </c>
      <c r="F45" s="23">
        <v>613215.126</v>
      </c>
      <c r="G45" s="23">
        <v>595002.792</v>
      </c>
      <c r="H45" s="23"/>
      <c r="I45" s="23"/>
      <c r="J45" s="23"/>
      <c r="K45" s="23"/>
      <c r="L45" s="23"/>
      <c r="M45" s="23"/>
      <c r="N45" s="23"/>
      <c r="O45" s="167">
        <f>SUM(C45:N45)</f>
        <v>2865860.473</v>
      </c>
    </row>
    <row r="46" spans="1:15" ht="12.75">
      <c r="A46" s="19">
        <v>2010</v>
      </c>
      <c r="B46" s="22" t="s">
        <v>151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151</v>
      </c>
      <c r="C47" s="23">
        <v>973795.704</v>
      </c>
      <c r="D47" s="23">
        <v>1290851.142</v>
      </c>
      <c r="E47" s="23">
        <v>1386489.783</v>
      </c>
      <c r="F47" s="23">
        <v>1459746.565</v>
      </c>
      <c r="G47" s="23">
        <v>1336821.168</v>
      </c>
      <c r="H47" s="23"/>
      <c r="I47" s="23"/>
      <c r="J47" s="23"/>
      <c r="K47" s="23"/>
      <c r="L47" s="23"/>
      <c r="M47" s="23"/>
      <c r="N47" s="23"/>
      <c r="O47" s="167">
        <f>SUM(C47:N47)</f>
        <v>6447704.362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227741.308</v>
      </c>
      <c r="D49" s="23">
        <v>230318.168</v>
      </c>
      <c r="E49" s="23">
        <v>278714.306</v>
      </c>
      <c r="F49" s="23">
        <v>285169.997</v>
      </c>
      <c r="G49" s="23">
        <v>298724.203</v>
      </c>
      <c r="H49" s="23"/>
      <c r="I49" s="23"/>
      <c r="J49" s="23"/>
      <c r="K49" s="23"/>
      <c r="L49" s="23"/>
      <c r="M49" s="23"/>
      <c r="N49" s="23"/>
      <c r="O49" s="167">
        <f>SUM(C49:N49)</f>
        <v>1320667.9819999998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86255.287</v>
      </c>
      <c r="D51" s="23">
        <v>116018.778</v>
      </c>
      <c r="E51" s="23">
        <v>147880.693</v>
      </c>
      <c r="F51" s="23">
        <v>130666.322</v>
      </c>
      <c r="G51" s="23">
        <v>103332.784</v>
      </c>
      <c r="H51" s="23"/>
      <c r="I51" s="23"/>
      <c r="J51" s="23"/>
      <c r="K51" s="23"/>
      <c r="L51" s="23"/>
      <c r="M51" s="23"/>
      <c r="N51" s="23"/>
      <c r="O51" s="167">
        <f>SUM(C51:N51)</f>
        <v>584153.8640000001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6952.358</v>
      </c>
      <c r="E53" s="23">
        <v>8595.789</v>
      </c>
      <c r="F53" s="23">
        <v>7871.875</v>
      </c>
      <c r="G53" s="23">
        <v>9551.187</v>
      </c>
      <c r="H53" s="23"/>
      <c r="I53" s="23"/>
      <c r="J53" s="23"/>
      <c r="K53" s="23"/>
      <c r="L53" s="23"/>
      <c r="M53" s="23"/>
      <c r="N53" s="23"/>
      <c r="O53" s="167">
        <f>SUM(C53:N53)</f>
        <v>37480.775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295367.278</v>
      </c>
      <c r="D55" s="21">
        <v>247088.429</v>
      </c>
      <c r="E55" s="21">
        <v>281977.406</v>
      </c>
      <c r="F55" s="21">
        <v>326783.122</v>
      </c>
      <c r="G55" s="21">
        <v>323232.894</v>
      </c>
      <c r="H55" s="21"/>
      <c r="I55" s="21"/>
      <c r="J55" s="21"/>
      <c r="K55" s="21"/>
      <c r="L55" s="21"/>
      <c r="M55" s="21"/>
      <c r="N55" s="21"/>
      <c r="O55" s="167">
        <f>SUM(C55:N55)</f>
        <v>1474449.1289999997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295367.278</v>
      </c>
      <c r="D57" s="23">
        <v>247088.429</v>
      </c>
      <c r="E57" s="23">
        <v>281977.406</v>
      </c>
      <c r="F57" s="23">
        <v>326783.122</v>
      </c>
      <c r="G57" s="23">
        <v>323232.894</v>
      </c>
      <c r="H57" s="23"/>
      <c r="I57" s="23"/>
      <c r="J57" s="23"/>
      <c r="K57" s="23"/>
      <c r="L57" s="23"/>
      <c r="M57" s="23"/>
      <c r="N57" s="23"/>
      <c r="O57" s="167">
        <f>SUM(C57:N57)</f>
        <v>1474449.1289999997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19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19</v>
      </c>
      <c r="C67" s="162">
        <v>9552745.282000002</v>
      </c>
      <c r="D67" s="162">
        <v>10067112.427000001</v>
      </c>
      <c r="E67" s="162">
        <v>11819124.660000002</v>
      </c>
      <c r="F67" s="162">
        <v>11898340.591</v>
      </c>
      <c r="G67" s="162">
        <v>11081879.23</v>
      </c>
      <c r="H67" s="162"/>
      <c r="I67" s="162"/>
      <c r="J67" s="162"/>
      <c r="K67" s="162"/>
      <c r="L67" s="162"/>
      <c r="M67" s="162"/>
      <c r="N67" s="162"/>
      <c r="O67" s="163">
        <f>SUM(C67:N67)</f>
        <v>54419202.19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A46" sqref="A46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158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D)'!B8*1.5348</f>
        <v>1714104.0812904001</v>
      </c>
      <c r="C8" s="59">
        <f>'SEKTÖR (U S D)'!C8*1.5642</f>
        <v>2164923.5737932003</v>
      </c>
      <c r="D8" s="151">
        <f aca="true" t="shared" si="0" ref="D8:D41">(C8-B8)/B8*100</f>
        <v>26.300590344748336</v>
      </c>
      <c r="E8" s="151">
        <f aca="true" t="shared" si="1" ref="E8:E41">C8/C$43*100</f>
        <v>12.489264837440391</v>
      </c>
      <c r="F8" s="59">
        <f>'SEKTÖR (U S D)'!F8*1.5051</f>
        <v>8707073.198170802</v>
      </c>
      <c r="G8" s="59">
        <f>'SEKTÖR (U S D)'!G8*1.561</f>
        <v>10824968.158753</v>
      </c>
      <c r="H8" s="151">
        <f aca="true" t="shared" si="2" ref="H8:H43">(G8-F8)/F8*100</f>
        <v>24.323844676384827</v>
      </c>
      <c r="I8" s="151">
        <f aca="true" t="shared" si="3" ref="I8:I43">G8/G$43*100</f>
        <v>12.74299621076455</v>
      </c>
      <c r="J8" s="59">
        <f>'SEKTÖR (U S D)'!J8*1.501</f>
        <v>21084213.07253</v>
      </c>
      <c r="K8" s="59">
        <f>'SEKTÖR (U S D)'!K8*1.5234</f>
        <v>24640252.8132306</v>
      </c>
      <c r="L8" s="151">
        <f aca="true" t="shared" si="4" ref="L8:L43">(K8-J8)/J8*100</f>
        <v>16.865887896635126</v>
      </c>
      <c r="M8" s="151">
        <f aca="true" t="shared" si="5" ref="M8:M43">K8/K$43*100</f>
        <v>13.1293247247529</v>
      </c>
    </row>
    <row r="9" spans="1:13" s="65" customFormat="1" ht="15.75">
      <c r="A9" s="61" t="s">
        <v>78</v>
      </c>
      <c r="B9" s="62">
        <f>'SEKTÖR (U S D)'!B9*1.5348</f>
        <v>1270729.0252152</v>
      </c>
      <c r="C9" s="62">
        <f>'SEKTÖR (U S D)'!C9*1.5642</f>
        <v>1545859.0229544</v>
      </c>
      <c r="D9" s="63">
        <f t="shared" si="0"/>
        <v>21.651350703396922</v>
      </c>
      <c r="E9" s="63">
        <f t="shared" si="1"/>
        <v>8.917932703368757</v>
      </c>
      <c r="F9" s="62">
        <f>'SEKTÖR (U S D)'!F9*1.5051</f>
        <v>6448208.7856593</v>
      </c>
      <c r="G9" s="62">
        <f>'SEKTÖR (U S D)'!G9*1.561</f>
        <v>7907190.869682999</v>
      </c>
      <c r="H9" s="63">
        <f t="shared" si="2"/>
        <v>22.626160729603683</v>
      </c>
      <c r="I9" s="63">
        <f t="shared" si="3"/>
        <v>9.308230916936932</v>
      </c>
      <c r="J9" s="62">
        <f>'SEKTÖR (U S D)'!J9*1.501</f>
        <v>15703989.280285997</v>
      </c>
      <c r="K9" s="62">
        <f>'SEKTÖR (U S D)'!K9*1.5234</f>
        <v>18153603.176193</v>
      </c>
      <c r="L9" s="63">
        <f t="shared" si="4"/>
        <v>15.59867274605265</v>
      </c>
      <c r="M9" s="64">
        <f t="shared" si="5"/>
        <v>9.672975063655365</v>
      </c>
    </row>
    <row r="10" spans="1:13" ht="14.25">
      <c r="A10" s="45" t="s">
        <v>3</v>
      </c>
      <c r="B10" s="4">
        <f>'SEKTÖR (U S D)'!B10*1.5348</f>
        <v>502708.36130399996</v>
      </c>
      <c r="C10" s="4">
        <f>'SEKTÖR (U S D)'!C10*1.5642</f>
        <v>723463.5916728</v>
      </c>
      <c r="D10" s="34">
        <f t="shared" si="0"/>
        <v>43.913180555853934</v>
      </c>
      <c r="E10" s="34">
        <f t="shared" si="1"/>
        <v>4.173601556204651</v>
      </c>
      <c r="F10" s="4">
        <f>'SEKTÖR (U S D)'!F10*1.5051</f>
        <v>2506700.9108238</v>
      </c>
      <c r="G10" s="4">
        <f>'SEKTÖR (U S D)'!G10*1.561</f>
        <v>3202809.6997049996</v>
      </c>
      <c r="H10" s="34">
        <f t="shared" si="2"/>
        <v>27.769918057453086</v>
      </c>
      <c r="I10" s="34">
        <f t="shared" si="3"/>
        <v>3.770301331938729</v>
      </c>
      <c r="J10" s="4">
        <f>'SEKTÖR (U S D)'!J10*1.501</f>
        <v>5785547.556562999</v>
      </c>
      <c r="K10" s="4">
        <f>'SEKTÖR (U S D)'!K10*1.5234</f>
        <v>6837773.2586256005</v>
      </c>
      <c r="L10" s="34">
        <f t="shared" si="4"/>
        <v>18.187141178521284</v>
      </c>
      <c r="M10" s="46">
        <f t="shared" si="5"/>
        <v>3.643442548548949</v>
      </c>
    </row>
    <row r="11" spans="1:13" ht="14.25">
      <c r="A11" s="45" t="s">
        <v>4</v>
      </c>
      <c r="B11" s="4">
        <f>'SEKTÖR (U S D)'!B11*1.5348</f>
        <v>314876.02721639996</v>
      </c>
      <c r="C11" s="4">
        <f>'SEKTÖR (U S D)'!C11*1.5642</f>
        <v>272742.022377</v>
      </c>
      <c r="D11" s="34">
        <f t="shared" si="0"/>
        <v>-13.381140892775289</v>
      </c>
      <c r="E11" s="34">
        <f t="shared" si="1"/>
        <v>1.5734261435368484</v>
      </c>
      <c r="F11" s="4">
        <f>'SEKTÖR (U S D)'!F11*1.5051</f>
        <v>1409690.5024047</v>
      </c>
      <c r="G11" s="4">
        <f>'SEKTÖR (U S D)'!G11*1.561</f>
        <v>1659223.2791049997</v>
      </c>
      <c r="H11" s="34">
        <f t="shared" si="2"/>
        <v>17.701245505636724</v>
      </c>
      <c r="I11" s="34">
        <f t="shared" si="3"/>
        <v>1.95321368602372</v>
      </c>
      <c r="J11" s="4">
        <f>'SEKTÖR (U S D)'!J11*1.501</f>
        <v>3117911.0565559994</v>
      </c>
      <c r="K11" s="4">
        <f>'SEKTÖR (U S D)'!K11*1.5234</f>
        <v>3512413.2785070003</v>
      </c>
      <c r="L11" s="34">
        <f t="shared" si="4"/>
        <v>12.652773436929355</v>
      </c>
      <c r="M11" s="46">
        <f t="shared" si="5"/>
        <v>1.8715560611573978</v>
      </c>
    </row>
    <row r="12" spans="1:13" ht="14.25">
      <c r="A12" s="45" t="s">
        <v>5</v>
      </c>
      <c r="B12" s="4">
        <f>'SEKTÖR (U S D)'!B12*1.5348</f>
        <v>124126.13348639998</v>
      </c>
      <c r="C12" s="4">
        <f>'SEKTÖR (U S D)'!C12*1.5642</f>
        <v>133346.7345078</v>
      </c>
      <c r="D12" s="34">
        <f t="shared" si="0"/>
        <v>7.428412343489518</v>
      </c>
      <c r="E12" s="34">
        <f t="shared" si="1"/>
        <v>0.7692662700133034</v>
      </c>
      <c r="F12" s="4">
        <f>'SEKTÖR (U S D)'!F12*1.5051</f>
        <v>615442.5753474</v>
      </c>
      <c r="G12" s="4">
        <f>'SEKTÖR (U S D)'!G12*1.561</f>
        <v>675990.2335969999</v>
      </c>
      <c r="H12" s="34">
        <f t="shared" si="2"/>
        <v>9.83806786773281</v>
      </c>
      <c r="I12" s="34">
        <f t="shared" si="3"/>
        <v>0.7957659421173516</v>
      </c>
      <c r="J12" s="4">
        <f>'SEKTÖR (U S D)'!J12*1.501</f>
        <v>1613004.816631</v>
      </c>
      <c r="K12" s="4">
        <f>'SEKTÖR (U S D)'!K12*1.5234</f>
        <v>1741436.0095464</v>
      </c>
      <c r="L12" s="34">
        <f t="shared" si="4"/>
        <v>7.962232449103757</v>
      </c>
      <c r="M12" s="46">
        <f t="shared" si="5"/>
        <v>0.9279076408029305</v>
      </c>
    </row>
    <row r="13" spans="1:13" ht="14.25">
      <c r="A13" s="45" t="s">
        <v>6</v>
      </c>
      <c r="B13" s="4">
        <f>'SEKTÖR (U S D)'!B13*1.5348</f>
        <v>106527.78516959999</v>
      </c>
      <c r="C13" s="4">
        <f>'SEKTÖR (U S D)'!C13*1.5642</f>
        <v>136312.2262062</v>
      </c>
      <c r="D13" s="34">
        <f t="shared" si="0"/>
        <v>27.959316894818574</v>
      </c>
      <c r="E13" s="34">
        <f t="shared" si="1"/>
        <v>0.7863739460730432</v>
      </c>
      <c r="F13" s="4">
        <f>'SEKTÖR (U S D)'!F13*1.5051</f>
        <v>594961.3085012999</v>
      </c>
      <c r="G13" s="4">
        <f>'SEKTÖR (U S D)'!G13*1.561</f>
        <v>771775.2588</v>
      </c>
      <c r="H13" s="34">
        <f t="shared" si="2"/>
        <v>29.718562832949953</v>
      </c>
      <c r="I13" s="34">
        <f t="shared" si="3"/>
        <v>0.9085226907109127</v>
      </c>
      <c r="J13" s="4">
        <f>'SEKTÖR (U S D)'!J13*1.501</f>
        <v>1670438.1605179997</v>
      </c>
      <c r="K13" s="4">
        <f>'SEKTÖR (U S D)'!K13*1.5234</f>
        <v>2042577.2397036003</v>
      </c>
      <c r="L13" s="34">
        <f t="shared" si="4"/>
        <v>22.277932100772947</v>
      </c>
      <c r="M13" s="46">
        <f t="shared" si="5"/>
        <v>1.088367885619187</v>
      </c>
    </row>
    <row r="14" spans="1:13" ht="14.25">
      <c r="A14" s="45" t="s">
        <v>7</v>
      </c>
      <c r="B14" s="4">
        <f>'SEKTÖR (U S D)'!B14*1.5348</f>
        <v>140248.8514128</v>
      </c>
      <c r="C14" s="4">
        <f>'SEKTÖR (U S D)'!C14*1.5642</f>
        <v>189724.2534594</v>
      </c>
      <c r="D14" s="34">
        <f t="shared" si="0"/>
        <v>35.276867901739244</v>
      </c>
      <c r="E14" s="34">
        <f t="shared" si="1"/>
        <v>1.0945035086797277</v>
      </c>
      <c r="F14" s="4">
        <f>'SEKTÖR (U S D)'!F14*1.5051</f>
        <v>755666.1063615</v>
      </c>
      <c r="G14" s="4">
        <f>'SEKTÖR (U S D)'!G14*1.561</f>
        <v>973970.9019599999</v>
      </c>
      <c r="H14" s="34">
        <f t="shared" si="2"/>
        <v>28.8890548035333</v>
      </c>
      <c r="I14" s="34">
        <f t="shared" si="3"/>
        <v>1.1465444822611794</v>
      </c>
      <c r="J14" s="4">
        <f>'SEKTÖR (U S D)'!J14*1.501</f>
        <v>2045293.3930149998</v>
      </c>
      <c r="K14" s="4">
        <f>'SEKTÖR (U S D)'!K14*1.5234</f>
        <v>2545468.9647444002</v>
      </c>
      <c r="L14" s="34">
        <f t="shared" si="4"/>
        <v>24.454954650397788</v>
      </c>
      <c r="M14" s="46">
        <f t="shared" si="5"/>
        <v>1.356328965787428</v>
      </c>
    </row>
    <row r="15" spans="1:13" ht="14.25">
      <c r="A15" s="45" t="s">
        <v>8</v>
      </c>
      <c r="B15" s="4">
        <f>'SEKTÖR (U S D)'!B15*1.5348</f>
        <v>21744.6074472</v>
      </c>
      <c r="C15" s="4">
        <f>'SEKTÖR (U S D)'!C15*1.5642</f>
        <v>24460.936137</v>
      </c>
      <c r="D15" s="34">
        <f t="shared" si="0"/>
        <v>12.491964715370273</v>
      </c>
      <c r="E15" s="34">
        <f t="shared" si="1"/>
        <v>0.1411131151625084</v>
      </c>
      <c r="F15" s="4">
        <f>'SEKTÖR (U S D)'!F15*1.5051</f>
        <v>145098.1646085</v>
      </c>
      <c r="G15" s="4">
        <f>'SEKTÖR (U S D)'!G15*1.561</f>
        <v>121461.95478899998</v>
      </c>
      <c r="H15" s="34">
        <f t="shared" si="2"/>
        <v>-16.289806203458607</v>
      </c>
      <c r="I15" s="34">
        <f t="shared" si="3"/>
        <v>0.1429832593435159</v>
      </c>
      <c r="J15" s="4">
        <f>'SEKTÖR (U S D)'!J15*1.501</f>
        <v>328281.54405699996</v>
      </c>
      <c r="K15" s="4">
        <f>'SEKTÖR (U S D)'!K15*1.5234</f>
        <v>259975.57716240003</v>
      </c>
      <c r="L15" s="34">
        <f t="shared" si="4"/>
        <v>-20.807129773564082</v>
      </c>
      <c r="M15" s="46">
        <f t="shared" si="5"/>
        <v>0.13852551753192358</v>
      </c>
    </row>
    <row r="16" spans="1:13" ht="14.25">
      <c r="A16" s="45" t="s">
        <v>154</v>
      </c>
      <c r="B16" s="4">
        <f>'SEKTÖR (U S D)'!B16*1.5348</f>
        <v>53488.0424508</v>
      </c>
      <c r="C16" s="4">
        <f>'SEKTÖR (U S D)'!C16*1.5642</f>
        <v>53595.2419992</v>
      </c>
      <c r="D16" s="34">
        <f t="shared" si="0"/>
        <v>0.20041778215870487</v>
      </c>
      <c r="E16" s="34">
        <f t="shared" si="1"/>
        <v>0.3091865133058303</v>
      </c>
      <c r="F16" s="4">
        <f>'SEKTÖR (U S D)'!F16*1.5051</f>
        <v>374773.14800580003</v>
      </c>
      <c r="G16" s="4">
        <f>'SEKTÖR (U S D)'!G16*1.561</f>
        <v>437079.178914</v>
      </c>
      <c r="H16" s="34">
        <f t="shared" si="2"/>
        <v>16.624998679797546</v>
      </c>
      <c r="I16" s="34">
        <f t="shared" si="3"/>
        <v>0.5145232982696176</v>
      </c>
      <c r="J16" s="4">
        <f>'SEKTÖR (U S D)'!J16*1.501</f>
        <v>1061712.3791949998</v>
      </c>
      <c r="K16" s="4">
        <f>'SEKTÖR (U S D)'!K16*1.5234</f>
        <v>1111471.4791692002</v>
      </c>
      <c r="L16" s="34">
        <f t="shared" si="4"/>
        <v>4.686683601817676</v>
      </c>
      <c r="M16" s="46">
        <f t="shared" si="5"/>
        <v>0.5922370230096912</v>
      </c>
    </row>
    <row r="17" spans="1:13" ht="14.25">
      <c r="A17" s="93" t="s">
        <v>168</v>
      </c>
      <c r="B17" s="4">
        <f>'SEKTÖR (U S D)'!B17*1.5348</f>
        <v>7009.2197976</v>
      </c>
      <c r="C17" s="4">
        <f>'SEKTÖR (U S D)'!C17*1.5642</f>
        <v>12214.016595000001</v>
      </c>
      <c r="D17" s="34">
        <f t="shared" si="0"/>
        <v>74.25643577594978</v>
      </c>
      <c r="E17" s="34">
        <f t="shared" si="1"/>
        <v>0.07046165039284587</v>
      </c>
      <c r="F17" s="4">
        <f>'SEKTÖR (U S D)'!F17*1.5051</f>
        <v>45876.07111140001</v>
      </c>
      <c r="G17" s="4">
        <f>'SEKTÖR (U S D)'!G17*1.561</f>
        <v>64880.36281299999</v>
      </c>
      <c r="H17" s="34">
        <f t="shared" si="2"/>
        <v>41.42528172356394</v>
      </c>
      <c r="I17" s="34">
        <f t="shared" si="3"/>
        <v>0.07637622627190521</v>
      </c>
      <c r="J17" s="4">
        <f>'SEKTÖR (U S D)'!J17*1.501</f>
        <v>81800.38125600001</v>
      </c>
      <c r="K17" s="4">
        <f>'SEKTÖR (U S D)'!K17*1.5234</f>
        <v>102487.37025780001</v>
      </c>
      <c r="L17" s="34">
        <f t="shared" si="4"/>
        <v>25.289599735554564</v>
      </c>
      <c r="M17" s="46">
        <f t="shared" si="5"/>
        <v>0.054609422009587634</v>
      </c>
    </row>
    <row r="18" spans="1:13" s="65" customFormat="1" ht="15.75">
      <c r="A18" s="43" t="s">
        <v>79</v>
      </c>
      <c r="B18" s="3">
        <f>'SEKTÖR (U S D)'!B18*1.5348</f>
        <v>100937.9837124</v>
      </c>
      <c r="C18" s="3">
        <f>'SEKTÖR (U S D)'!C18*1.5642</f>
        <v>177386.2427304</v>
      </c>
      <c r="D18" s="33">
        <f t="shared" si="0"/>
        <v>75.73785031789623</v>
      </c>
      <c r="E18" s="33">
        <f t="shared" si="1"/>
        <v>1.023326546394785</v>
      </c>
      <c r="F18" s="3">
        <f>'SEKTÖR (U S D)'!F18*1.5051</f>
        <v>565723.2118197</v>
      </c>
      <c r="G18" s="3">
        <f>'SEKTÖR (U S D)'!G18*1.561</f>
        <v>823763.488079</v>
      </c>
      <c r="H18" s="33">
        <f t="shared" si="2"/>
        <v>45.61246045204512</v>
      </c>
      <c r="I18" s="33">
        <f t="shared" si="3"/>
        <v>0.9697224835408783</v>
      </c>
      <c r="J18" s="3">
        <f>'SEKTÖR (U S D)'!J18*1.501</f>
        <v>1301254.7071879997</v>
      </c>
      <c r="K18" s="3">
        <f>'SEKTÖR (U S D)'!K18*1.5234</f>
        <v>1697032.6714848003</v>
      </c>
      <c r="L18" s="33">
        <f t="shared" si="4"/>
        <v>30.415103369890844</v>
      </c>
      <c r="M18" s="44">
        <f t="shared" si="5"/>
        <v>0.9042477437761968</v>
      </c>
    </row>
    <row r="19" spans="1:13" ht="14.25">
      <c r="A19" s="45" t="s">
        <v>114</v>
      </c>
      <c r="B19" s="4">
        <f>'SEKTÖR (U S D)'!B19*1.5348</f>
        <v>100937.9837124</v>
      </c>
      <c r="C19" s="4">
        <f>'SEKTÖR (U S D)'!C19*1.5642</f>
        <v>177386.2427304</v>
      </c>
      <c r="D19" s="34">
        <f t="shared" si="0"/>
        <v>75.73785031789623</v>
      </c>
      <c r="E19" s="34">
        <f t="shared" si="1"/>
        <v>1.023326546394785</v>
      </c>
      <c r="F19" s="4">
        <f>'SEKTÖR (U S D)'!F19*1.5051</f>
        <v>565723.2118197</v>
      </c>
      <c r="G19" s="4">
        <f>'SEKTÖR (U S D)'!G19*1.561</f>
        <v>823763.488079</v>
      </c>
      <c r="H19" s="34">
        <f t="shared" si="2"/>
        <v>45.61246045204512</v>
      </c>
      <c r="I19" s="34">
        <f t="shared" si="3"/>
        <v>0.9697224835408783</v>
      </c>
      <c r="J19" s="4">
        <f>'SEKTÖR (U S D)'!J19*1.501</f>
        <v>1301254.7071879997</v>
      </c>
      <c r="K19" s="4">
        <f>'SEKTÖR (U S D)'!K19*1.5234</f>
        <v>1697032.6714848003</v>
      </c>
      <c r="L19" s="34">
        <f t="shared" si="4"/>
        <v>30.415103369890844</v>
      </c>
      <c r="M19" s="46">
        <f t="shared" si="5"/>
        <v>0.9042477437761968</v>
      </c>
    </row>
    <row r="20" spans="1:13" s="65" customFormat="1" ht="15.75">
      <c r="A20" s="43" t="s">
        <v>80</v>
      </c>
      <c r="B20" s="3">
        <f>'SEKTÖR (U S D)'!B20*1.5348</f>
        <v>342437.07082799997</v>
      </c>
      <c r="C20" s="3">
        <f>'SEKTÖR (U S D)'!C20*1.5642</f>
        <v>441678.30810840003</v>
      </c>
      <c r="D20" s="33">
        <f t="shared" si="0"/>
        <v>28.980868525839938</v>
      </c>
      <c r="E20" s="33">
        <f t="shared" si="1"/>
        <v>2.548005587676847</v>
      </c>
      <c r="F20" s="3">
        <f>'SEKTÖR (U S D)'!F20*1.5051</f>
        <v>1693141.2006918003</v>
      </c>
      <c r="G20" s="3">
        <f>'SEKTÖR (U S D)'!G20*1.561</f>
        <v>2094013.7994300001</v>
      </c>
      <c r="H20" s="33">
        <f t="shared" si="2"/>
        <v>23.676265073131958</v>
      </c>
      <c r="I20" s="33">
        <f t="shared" si="3"/>
        <v>2.465042808449155</v>
      </c>
      <c r="J20" s="3">
        <f>'SEKTÖR (U S D)'!J20*1.501</f>
        <v>4078969.0850560004</v>
      </c>
      <c r="K20" s="3">
        <f>'SEKTÖR (U S D)'!K20*1.5234</f>
        <v>4789616.9655528</v>
      </c>
      <c r="L20" s="33">
        <f t="shared" si="4"/>
        <v>17.422242377378634</v>
      </c>
      <c r="M20" s="44">
        <f t="shared" si="5"/>
        <v>2.5521019173213393</v>
      </c>
    </row>
    <row r="21" spans="1:13" ht="15" thickBot="1">
      <c r="A21" s="45" t="s">
        <v>9</v>
      </c>
      <c r="B21" s="4">
        <f>'SEKTÖR (U S D)'!B21*1.5348</f>
        <v>342437.07082799997</v>
      </c>
      <c r="C21" s="4">
        <f>'SEKTÖR (U S D)'!C21*1.5642</f>
        <v>441678.30810840003</v>
      </c>
      <c r="D21" s="34">
        <f t="shared" si="0"/>
        <v>28.980868525839938</v>
      </c>
      <c r="E21" s="34">
        <f t="shared" si="1"/>
        <v>2.548005587676847</v>
      </c>
      <c r="F21" s="4">
        <f>'SEKTÖR (U S D)'!F21*1.5051</f>
        <v>1693141.2006918003</v>
      </c>
      <c r="G21" s="4">
        <f>'SEKTÖR (U S D)'!G21*1.561</f>
        <v>2094013.7994300001</v>
      </c>
      <c r="H21" s="34">
        <f t="shared" si="2"/>
        <v>23.676265073131958</v>
      </c>
      <c r="I21" s="34">
        <f t="shared" si="3"/>
        <v>2.465042808449155</v>
      </c>
      <c r="J21" s="4">
        <f>'SEKTÖR (U S D)'!J21*1.501</f>
        <v>4078969.0850560004</v>
      </c>
      <c r="K21" s="4">
        <f>'SEKTÖR (U S D)'!K21*1.5234</f>
        <v>4789616.9655528</v>
      </c>
      <c r="L21" s="34">
        <f t="shared" si="4"/>
        <v>17.422242377378634</v>
      </c>
      <c r="M21" s="46">
        <f t="shared" si="5"/>
        <v>2.5521019173213393</v>
      </c>
    </row>
    <row r="22" spans="1:13" ht="18" thickBot="1" thickTop="1">
      <c r="A22" s="52" t="s">
        <v>10</v>
      </c>
      <c r="B22" s="59">
        <f>'SEKTÖR (U S D)'!B22*1.5348</f>
        <v>11739676.5329844</v>
      </c>
      <c r="C22" s="59">
        <f>'SEKTÖR (U S D)'!C22*1.5642</f>
        <v>14663751.024978</v>
      </c>
      <c r="D22" s="60">
        <f t="shared" si="0"/>
        <v>24.90762401994612</v>
      </c>
      <c r="E22" s="60">
        <f t="shared" si="1"/>
        <v>84.59396547673799</v>
      </c>
      <c r="F22" s="59">
        <f>'SEKTÖR (U S D)'!F22*1.5051</f>
        <v>55580418.933862805</v>
      </c>
      <c r="G22" s="59">
        <f>'SEKTÖR (U S D)'!G22*1.561</f>
        <v>71590833.687835</v>
      </c>
      <c r="H22" s="60">
        <f t="shared" si="2"/>
        <v>28.805854761590716</v>
      </c>
      <c r="I22" s="60">
        <f t="shared" si="3"/>
        <v>84.27569569078976</v>
      </c>
      <c r="J22" s="59">
        <f>'SEKTÖR (U S D)'!J22*1.501</f>
        <v>132378199.56648599</v>
      </c>
      <c r="K22" s="59">
        <f>'SEKTÖR (U S D)'!K22*1.5234</f>
        <v>156013478.7607128</v>
      </c>
      <c r="L22" s="60">
        <f t="shared" si="4"/>
        <v>17.854359155531625</v>
      </c>
      <c r="M22" s="60">
        <f t="shared" si="5"/>
        <v>83.13030063505981</v>
      </c>
    </row>
    <row r="23" spans="1:13" s="65" customFormat="1" ht="15.75">
      <c r="A23" s="43" t="s">
        <v>81</v>
      </c>
      <c r="B23" s="3">
        <f>'SEKTÖR (U S D)'!B23*1.5348</f>
        <v>1060950.1254876</v>
      </c>
      <c r="C23" s="3">
        <f>'SEKTÖR (U S D)'!C23*1.5642</f>
        <v>1480502.9052792</v>
      </c>
      <c r="D23" s="33">
        <f t="shared" si="0"/>
        <v>39.54500496418516</v>
      </c>
      <c r="E23" s="33">
        <f t="shared" si="1"/>
        <v>8.540898672110867</v>
      </c>
      <c r="F23" s="3">
        <f>'SEKTÖR (U S D)'!F23*1.5051</f>
        <v>5210414.812062001</v>
      </c>
      <c r="G23" s="3">
        <f>'SEKTÖR (U S D)'!G23*1.561</f>
        <v>7108015.624521</v>
      </c>
      <c r="H23" s="33">
        <f t="shared" si="2"/>
        <v>36.41938081524898</v>
      </c>
      <c r="I23" s="33">
        <f t="shared" si="3"/>
        <v>8.367453357919212</v>
      </c>
      <c r="J23" s="3">
        <f>'SEKTÖR (U S D)'!J23*1.501</f>
        <v>12512680.601080999</v>
      </c>
      <c r="K23" s="3">
        <f>'SEKTÖR (U S D)'!K23*1.5234</f>
        <v>15585106.853524202</v>
      </c>
      <c r="L23" s="33">
        <f t="shared" si="4"/>
        <v>24.554500753242035</v>
      </c>
      <c r="M23" s="44">
        <f t="shared" si="5"/>
        <v>8.304376188868456</v>
      </c>
    </row>
    <row r="24" spans="1:13" ht="14.25">
      <c r="A24" s="45" t="s">
        <v>11</v>
      </c>
      <c r="B24" s="4">
        <f>'SEKTÖR (U S D)'!B24*1.5348</f>
        <v>782958.3949883999</v>
      </c>
      <c r="C24" s="4">
        <f>'SEKTÖR (U S D)'!C24*1.5642</f>
        <v>1091718.8929943999</v>
      </c>
      <c r="D24" s="34">
        <f t="shared" si="0"/>
        <v>39.435109193838386</v>
      </c>
      <c r="E24" s="34">
        <f t="shared" si="1"/>
        <v>6.2980358972924835</v>
      </c>
      <c r="F24" s="4">
        <f>'SEKTÖR (U S D)'!F24*1.5051</f>
        <v>3874545.3045609</v>
      </c>
      <c r="G24" s="4">
        <f>'SEKTÖR (U S D)'!G24*1.561</f>
        <v>5348016.692381999</v>
      </c>
      <c r="H24" s="34">
        <f t="shared" si="2"/>
        <v>38.02953048675442</v>
      </c>
      <c r="I24" s="34">
        <f t="shared" si="3"/>
        <v>6.295608028280799</v>
      </c>
      <c r="J24" s="4">
        <f>'SEKTÖR (U S D)'!J24*1.501</f>
        <v>9043965.702605998</v>
      </c>
      <c r="K24" s="4">
        <f>'SEKTÖR (U S D)'!K24*1.5234</f>
        <v>11237766.6055794</v>
      </c>
      <c r="L24" s="34">
        <f t="shared" si="4"/>
        <v>24.257067918128698</v>
      </c>
      <c r="M24" s="46">
        <f t="shared" si="5"/>
        <v>5.987937220612124</v>
      </c>
    </row>
    <row r="25" spans="1:13" ht="14.25">
      <c r="A25" s="45" t="s">
        <v>12</v>
      </c>
      <c r="B25" s="4">
        <f>'SEKTÖR (U S D)'!B25*1.5348</f>
        <v>131008.3823496</v>
      </c>
      <c r="C25" s="4">
        <f>'SEKTÖR (U S D)'!C25*1.5642</f>
        <v>177216.7913802</v>
      </c>
      <c r="D25" s="34">
        <f t="shared" si="0"/>
        <v>35.27133775859579</v>
      </c>
      <c r="E25" s="34">
        <f t="shared" si="1"/>
        <v>1.022348995586374</v>
      </c>
      <c r="F25" s="4">
        <f>'SEKTÖR (U S D)'!F25*1.5051</f>
        <v>649721.5303725001</v>
      </c>
      <c r="G25" s="4">
        <f>'SEKTÖR (U S D)'!G25*1.561</f>
        <v>829073.423143</v>
      </c>
      <c r="H25" s="34">
        <f t="shared" si="2"/>
        <v>27.604425032317064</v>
      </c>
      <c r="I25" s="34">
        <f t="shared" si="3"/>
        <v>0.9759732624261025</v>
      </c>
      <c r="J25" s="4">
        <f>'SEKTÖR (U S D)'!J25*1.501</f>
        <v>1717691.3786759998</v>
      </c>
      <c r="K25" s="4">
        <f>'SEKTÖR (U S D)'!K25*1.5234</f>
        <v>2175173.733483</v>
      </c>
      <c r="L25" s="34">
        <f t="shared" si="4"/>
        <v>26.633559467453853</v>
      </c>
      <c r="M25" s="46">
        <f t="shared" si="5"/>
        <v>1.159020668177434</v>
      </c>
    </row>
    <row r="26" spans="1:13" ht="14.25">
      <c r="A26" s="45" t="s">
        <v>13</v>
      </c>
      <c r="B26" s="4">
        <f>'SEKTÖR (U S D)'!B26*1.5348</f>
        <v>146983.3466148</v>
      </c>
      <c r="C26" s="4">
        <f>'SEKTÖR (U S D)'!C26*1.5642</f>
        <v>211567.22090460002</v>
      </c>
      <c r="D26" s="34">
        <f t="shared" si="0"/>
        <v>43.939586202956264</v>
      </c>
      <c r="E26" s="34">
        <f t="shared" si="1"/>
        <v>1.2205137792320084</v>
      </c>
      <c r="F26" s="4">
        <f>'SEKTÖR (U S D)'!F26*1.5051</f>
        <v>686147.9756235001</v>
      </c>
      <c r="G26" s="4">
        <f>'SEKTÖR (U S D)'!G26*1.561</f>
        <v>930925.5089959999</v>
      </c>
      <c r="H26" s="34">
        <f t="shared" si="2"/>
        <v>35.67416097818717</v>
      </c>
      <c r="I26" s="34">
        <f t="shared" si="3"/>
        <v>1.0958720672123106</v>
      </c>
      <c r="J26" s="4">
        <f>'SEKTÖR (U S D)'!J26*1.501</f>
        <v>1751023.5182979999</v>
      </c>
      <c r="K26" s="4">
        <f>'SEKTÖR (U S D)'!K26*1.5234</f>
        <v>2172166.5129384</v>
      </c>
      <c r="L26" s="34">
        <f t="shared" si="4"/>
        <v>24.05124718426125</v>
      </c>
      <c r="M26" s="46">
        <f t="shared" si="5"/>
        <v>1.1574182992671684</v>
      </c>
    </row>
    <row r="27" spans="1:13" s="65" customFormat="1" ht="15.75">
      <c r="A27" s="43" t="s">
        <v>82</v>
      </c>
      <c r="B27" s="3">
        <f>'SEKTÖR (U S D)'!B27*1.5348</f>
        <v>1593459.2932044</v>
      </c>
      <c r="C27" s="3">
        <f>'SEKTÖR (U S D)'!C27*1.5642</f>
        <v>2287171.7649594</v>
      </c>
      <c r="D27" s="33">
        <f t="shared" si="0"/>
        <v>43.534998020562206</v>
      </c>
      <c r="E27" s="33">
        <f t="shared" si="1"/>
        <v>13.194504529896415</v>
      </c>
      <c r="F27" s="3">
        <f>'SEKTÖR (U S D)'!F27*1.5051</f>
        <v>7239719.110408202</v>
      </c>
      <c r="G27" s="3">
        <f>'SEKTÖR (U S D)'!G27*1.561</f>
        <v>10654482.635251</v>
      </c>
      <c r="H27" s="33">
        <f t="shared" si="2"/>
        <v>47.16707199224835</v>
      </c>
      <c r="I27" s="33">
        <f t="shared" si="3"/>
        <v>12.542303114201536</v>
      </c>
      <c r="J27" s="3">
        <f>'SEKTÖR (U S D)'!J27*1.501</f>
        <v>16850400.953557998</v>
      </c>
      <c r="K27" s="3">
        <f>'SEKTÖR (U S D)'!K27*1.5234</f>
        <v>22387551.5627736</v>
      </c>
      <c r="L27" s="33">
        <f t="shared" si="4"/>
        <v>32.86064601356813</v>
      </c>
      <c r="M27" s="44">
        <f t="shared" si="5"/>
        <v>11.928994255366412</v>
      </c>
    </row>
    <row r="28" spans="1:13" ht="14.25">
      <c r="A28" s="45" t="s">
        <v>14</v>
      </c>
      <c r="B28" s="4">
        <f>'SEKTÖR (U S D)'!B28*1.5348</f>
        <v>1593459.2932044</v>
      </c>
      <c r="C28" s="4">
        <f>'SEKTÖR (U S D)'!C28*1.5642</f>
        <v>2287171.7649594</v>
      </c>
      <c r="D28" s="34">
        <f t="shared" si="0"/>
        <v>43.534998020562206</v>
      </c>
      <c r="E28" s="34">
        <f t="shared" si="1"/>
        <v>13.194504529896415</v>
      </c>
      <c r="F28" s="4">
        <f>'SEKTÖR (U S D)'!F28*1.5051</f>
        <v>7239719.110408202</v>
      </c>
      <c r="G28" s="4">
        <f>'SEKTÖR (U S D)'!G28*1.561</f>
        <v>10654482.635251</v>
      </c>
      <c r="H28" s="34">
        <f t="shared" si="2"/>
        <v>47.16707199224835</v>
      </c>
      <c r="I28" s="34">
        <f t="shared" si="3"/>
        <v>12.542303114201536</v>
      </c>
      <c r="J28" s="4">
        <f>'SEKTÖR (U S D)'!J28*1.501</f>
        <v>16850400.953557998</v>
      </c>
      <c r="K28" s="4">
        <f>'SEKTÖR (U S D)'!K28*1.5234</f>
        <v>22387551.5627736</v>
      </c>
      <c r="L28" s="34">
        <f t="shared" si="4"/>
        <v>32.86064601356813</v>
      </c>
      <c r="M28" s="46">
        <f t="shared" si="5"/>
        <v>11.928994255366412</v>
      </c>
    </row>
    <row r="29" spans="1:13" s="65" customFormat="1" ht="15.75">
      <c r="A29" s="43" t="s">
        <v>83</v>
      </c>
      <c r="B29" s="3">
        <f>'SEKTÖR (U S D)'!B29*1.5348</f>
        <v>9085267.1142924</v>
      </c>
      <c r="C29" s="3">
        <f>'SEKTÖR (U S D)'!C29*1.5642</f>
        <v>10896076.354739401</v>
      </c>
      <c r="D29" s="33">
        <f t="shared" si="0"/>
        <v>19.931271339269095</v>
      </c>
      <c r="E29" s="33">
        <f t="shared" si="1"/>
        <v>62.85856227473072</v>
      </c>
      <c r="F29" s="3">
        <f>'SEKTÖR (U S D)'!F29*1.5051</f>
        <v>43130285.0098875</v>
      </c>
      <c r="G29" s="3">
        <f>'SEKTÖR (U S D)'!G29*1.561</f>
        <v>53828335.42806299</v>
      </c>
      <c r="H29" s="33">
        <f t="shared" si="2"/>
        <v>24.804033675462588</v>
      </c>
      <c r="I29" s="33">
        <f t="shared" si="3"/>
        <v>63.36593921866901</v>
      </c>
      <c r="J29" s="3">
        <f>'SEKTÖR (U S D)'!J29*1.501</f>
        <v>103015118.014849</v>
      </c>
      <c r="K29" s="3">
        <f>'SEKTÖR (U S D)'!K29*1.5234</f>
        <v>118040820.344415</v>
      </c>
      <c r="L29" s="33">
        <f t="shared" si="4"/>
        <v>14.58591963890205</v>
      </c>
      <c r="M29" s="44">
        <f t="shared" si="5"/>
        <v>62.89693019082494</v>
      </c>
    </row>
    <row r="30" spans="1:13" ht="14.25">
      <c r="A30" s="45" t="s">
        <v>15</v>
      </c>
      <c r="B30" s="4">
        <f>'SEKTÖR (U S D)'!B30*1.5348</f>
        <v>1617506.9846964001</v>
      </c>
      <c r="C30" s="4">
        <f>'SEKTÖR (U S D)'!C30*1.5642</f>
        <v>2029593.3883236</v>
      </c>
      <c r="D30" s="34">
        <f t="shared" si="0"/>
        <v>25.47663827890962</v>
      </c>
      <c r="E30" s="34">
        <f t="shared" si="1"/>
        <v>11.708556203061958</v>
      </c>
      <c r="F30" s="4">
        <f>'SEKTÖR (U S D)'!F30*1.5051</f>
        <v>8704076.1843519</v>
      </c>
      <c r="G30" s="4">
        <f>'SEKTÖR (U S D)'!G30*1.561</f>
        <v>10486378.795011</v>
      </c>
      <c r="H30" s="34">
        <f t="shared" si="2"/>
        <v>20.476643045281538</v>
      </c>
      <c r="I30" s="34">
        <f t="shared" si="3"/>
        <v>12.34441370078454</v>
      </c>
      <c r="J30" s="4">
        <f>'SEKTÖR (U S D)'!J30*1.501</f>
        <v>21046897.667666998</v>
      </c>
      <c r="K30" s="4">
        <f>'SEKTÖR (U S D)'!K30*1.5234</f>
        <v>23712454.6679166</v>
      </c>
      <c r="L30" s="34">
        <f t="shared" si="4"/>
        <v>12.664845158365198</v>
      </c>
      <c r="M30" s="46">
        <f t="shared" si="5"/>
        <v>12.634956293504088</v>
      </c>
    </row>
    <row r="31" spans="1:13" ht="14.25">
      <c r="A31" s="45" t="s">
        <v>126</v>
      </c>
      <c r="B31" s="4">
        <f>'SEKTÖR (U S D)'!B31*1.5348</f>
        <v>2160302.1809544</v>
      </c>
      <c r="C31" s="4">
        <f>'SEKTÖR (U S D)'!C31*1.5642</f>
        <v>2623062.4199406</v>
      </c>
      <c r="D31" s="34">
        <f t="shared" si="0"/>
        <v>21.421088358192435</v>
      </c>
      <c r="E31" s="34">
        <f t="shared" si="1"/>
        <v>15.1322299061005</v>
      </c>
      <c r="F31" s="4">
        <f>'SEKTÖR (U S D)'!F31*1.5051</f>
        <v>11044616.7026466</v>
      </c>
      <c r="G31" s="4">
        <f>'SEKTÖR (U S D)'!G31*1.561</f>
        <v>13336979.771248</v>
      </c>
      <c r="H31" s="34">
        <f t="shared" si="2"/>
        <v>20.755478712557633</v>
      </c>
      <c r="I31" s="34">
        <f t="shared" si="3"/>
        <v>15.700100009128782</v>
      </c>
      <c r="J31" s="4">
        <f>'SEKTÖR (U S D)'!J31*1.501</f>
        <v>25705328.162963</v>
      </c>
      <c r="K31" s="4">
        <f>'SEKTÖR (U S D)'!K31*1.5234</f>
        <v>28310513.740302004</v>
      </c>
      <c r="L31" s="34">
        <f t="shared" si="4"/>
        <v>10.13480769754433</v>
      </c>
      <c r="M31" s="46">
        <f t="shared" si="5"/>
        <v>15.08498840650776</v>
      </c>
    </row>
    <row r="32" spans="1:13" ht="14.25">
      <c r="A32" s="45" t="s">
        <v>127</v>
      </c>
      <c r="B32" s="4">
        <f>'SEKTÖR (U S D)'!B32*1.5348</f>
        <v>253280.40069599997</v>
      </c>
      <c r="C32" s="4">
        <f>'SEKTÖR (U S D)'!C32*1.5642</f>
        <v>132013.153899</v>
      </c>
      <c r="D32" s="34">
        <f t="shared" si="0"/>
        <v>-47.87865403867198</v>
      </c>
      <c r="E32" s="34">
        <f t="shared" si="1"/>
        <v>0.7615729539041366</v>
      </c>
      <c r="F32" s="4">
        <f>'SEKTÖR (U S D)'!F32*1.5051</f>
        <v>698142.1822428001</v>
      </c>
      <c r="G32" s="4">
        <f>'SEKTÖR (U S D)'!G32*1.561</f>
        <v>964766.5903400001</v>
      </c>
      <c r="H32" s="34">
        <f t="shared" si="2"/>
        <v>38.19055987143794</v>
      </c>
      <c r="I32" s="34">
        <f t="shared" si="3"/>
        <v>1.135709299526576</v>
      </c>
      <c r="J32" s="4">
        <f>'SEKTÖR (U S D)'!J32*1.501</f>
        <v>2432528.499763</v>
      </c>
      <c r="K32" s="4">
        <f>'SEKTÖR (U S D)'!K32*1.5234</f>
        <v>1939919.4695388004</v>
      </c>
      <c r="L32" s="34">
        <f t="shared" si="4"/>
        <v>-20.2509047796231</v>
      </c>
      <c r="M32" s="46">
        <f t="shared" si="5"/>
        <v>1.0336676676372922</v>
      </c>
    </row>
    <row r="33" spans="1:13" ht="14.25">
      <c r="A33" s="45" t="s">
        <v>33</v>
      </c>
      <c r="B33" s="4">
        <f>'SEKTÖR (U S D)'!B33*1.5348</f>
        <v>1187648.8646423998</v>
      </c>
      <c r="C33" s="4">
        <f>'SEKTÖR (U S D)'!C33*1.5642</f>
        <v>1322120.8416239999</v>
      </c>
      <c r="D33" s="34">
        <f t="shared" si="0"/>
        <v>11.322536566570916</v>
      </c>
      <c r="E33" s="34">
        <f t="shared" si="1"/>
        <v>7.627205661218885</v>
      </c>
      <c r="F33" s="4">
        <f>'SEKTÖR (U S D)'!F33*1.5051</f>
        <v>5607107.566698302</v>
      </c>
      <c r="G33" s="4">
        <f>'SEKTÖR (U S D)'!G33*1.561</f>
        <v>6371971.476205999</v>
      </c>
      <c r="H33" s="34">
        <f t="shared" si="2"/>
        <v>13.640970864378854</v>
      </c>
      <c r="I33" s="34">
        <f t="shared" si="3"/>
        <v>7.500992814536518</v>
      </c>
      <c r="J33" s="4">
        <f>'SEKTÖR (U S D)'!J33*1.501</f>
        <v>14008317.154332003</v>
      </c>
      <c r="K33" s="4">
        <f>'SEKTÖR (U S D)'!K33*1.5234</f>
        <v>15186850.963471802</v>
      </c>
      <c r="L33" s="34">
        <f t="shared" si="4"/>
        <v>8.413100561300068</v>
      </c>
      <c r="M33" s="46">
        <f t="shared" si="5"/>
        <v>8.092169319739426</v>
      </c>
    </row>
    <row r="34" spans="1:13" ht="14.25">
      <c r="A34" s="45" t="s">
        <v>32</v>
      </c>
      <c r="B34" s="4">
        <f>'SEKTÖR (U S D)'!B34*1.5348</f>
        <v>822959.4729923999</v>
      </c>
      <c r="C34" s="4">
        <f>'SEKTÖR (U S D)'!C34*1.5642</f>
        <v>1123690.0069494</v>
      </c>
      <c r="D34" s="34">
        <f t="shared" si="0"/>
        <v>36.54256908465982</v>
      </c>
      <c r="E34" s="34">
        <f t="shared" si="1"/>
        <v>6.4824746064300856</v>
      </c>
      <c r="F34" s="4">
        <f>'SEKTÖR (U S D)'!F34*1.5051</f>
        <v>3735958.7278323</v>
      </c>
      <c r="G34" s="4">
        <f>'SEKTÖR (U S D)'!G34*1.561</f>
        <v>5097829.698003001</v>
      </c>
      <c r="H34" s="34">
        <f t="shared" si="2"/>
        <v>36.45305179698528</v>
      </c>
      <c r="I34" s="34">
        <f t="shared" si="3"/>
        <v>6.001091511040398</v>
      </c>
      <c r="J34" s="4">
        <f>'SEKTÖR (U S D)'!J34*1.501</f>
        <v>8815870.985269</v>
      </c>
      <c r="K34" s="4">
        <f>'SEKTÖR (U S D)'!K34*1.5234</f>
        <v>10866628.225737002</v>
      </c>
      <c r="L34" s="34">
        <f t="shared" si="4"/>
        <v>23.26210585312264</v>
      </c>
      <c r="M34" s="46">
        <f t="shared" si="5"/>
        <v>5.790179659287384</v>
      </c>
    </row>
    <row r="35" spans="1:13" ht="14.25">
      <c r="A35" s="45" t="s">
        <v>16</v>
      </c>
      <c r="B35" s="4">
        <f>'SEKTÖR (U S D)'!B35*1.5348</f>
        <v>676335.0838668</v>
      </c>
      <c r="C35" s="4">
        <f>'SEKTÖR (U S D)'!C35*1.5642</f>
        <v>930703.3672464001</v>
      </c>
      <c r="D35" s="34">
        <f t="shared" si="0"/>
        <v>37.609801627516404</v>
      </c>
      <c r="E35" s="34">
        <f t="shared" si="1"/>
        <v>5.369150661642791</v>
      </c>
      <c r="F35" s="4">
        <f>'SEKTÖR (U S D)'!F35*1.5051</f>
        <v>3395273.3901618007</v>
      </c>
      <c r="G35" s="4">
        <f>'SEKTÖR (U S D)'!G35*1.561</f>
        <v>4473608.198353</v>
      </c>
      <c r="H35" s="34">
        <f t="shared" si="2"/>
        <v>31.759881584670026</v>
      </c>
      <c r="I35" s="34">
        <f t="shared" si="3"/>
        <v>5.266266975017555</v>
      </c>
      <c r="J35" s="4">
        <f>'SEKTÖR (U S D)'!J35*1.501</f>
        <v>8744779.659627</v>
      </c>
      <c r="K35" s="4">
        <f>'SEKTÖR (U S D)'!K35*1.5234</f>
        <v>9763921.217149802</v>
      </c>
      <c r="L35" s="34">
        <f t="shared" si="4"/>
        <v>11.65428515286653</v>
      </c>
      <c r="M35" s="46">
        <f t="shared" si="5"/>
        <v>5.202612701198855</v>
      </c>
    </row>
    <row r="36" spans="1:13" ht="14.25">
      <c r="A36" s="45" t="s">
        <v>153</v>
      </c>
      <c r="B36" s="4">
        <f>'SEKTÖR (U S D)'!B36*1.5348</f>
        <v>1805610.3613944</v>
      </c>
      <c r="C36" s="4">
        <f>'SEKTÖR (U S D)'!C36*1.5642</f>
        <v>2091055.6709856002</v>
      </c>
      <c r="D36" s="34">
        <f t="shared" si="0"/>
        <v>15.808798824723308</v>
      </c>
      <c r="E36" s="34">
        <f t="shared" si="1"/>
        <v>12.063127022545615</v>
      </c>
      <c r="F36" s="4">
        <f>'SEKTÖR (U S D)'!F36*1.5051</f>
        <v>7196124.748320301</v>
      </c>
      <c r="G36" s="4">
        <f>'SEKTÖR (U S D)'!G36*1.561</f>
        <v>10064866.509081999</v>
      </c>
      <c r="H36" s="34">
        <f t="shared" si="2"/>
        <v>39.865092130751506</v>
      </c>
      <c r="I36" s="34">
        <f t="shared" si="3"/>
        <v>11.848215524160736</v>
      </c>
      <c r="J36" s="4">
        <f>'SEKTÖR (U S D)'!J36*1.501</f>
        <v>15695992.184940998</v>
      </c>
      <c r="K36" s="4">
        <f>'SEKTÖR (U S D)'!K36*1.5234</f>
        <v>21264524.195798397</v>
      </c>
      <c r="L36" s="34">
        <f t="shared" si="4"/>
        <v>35.47741324820449</v>
      </c>
      <c r="M36" s="46">
        <f t="shared" si="5"/>
        <v>11.330599787275379</v>
      </c>
    </row>
    <row r="37" spans="1:13" ht="14.25">
      <c r="A37" s="45" t="s">
        <v>17</v>
      </c>
      <c r="B37" s="4">
        <f>'SEKTÖR (U S D)'!B37*1.5348</f>
        <v>412536.098664</v>
      </c>
      <c r="C37" s="4">
        <f>'SEKTÖR (U S D)'!C37*1.5642</f>
        <v>467264.39833259996</v>
      </c>
      <c r="D37" s="34">
        <f t="shared" si="0"/>
        <v>13.266305626547062</v>
      </c>
      <c r="E37" s="34">
        <f t="shared" si="1"/>
        <v>2.6956096236035223</v>
      </c>
      <c r="F37" s="4">
        <f>'SEKTÖR (U S D)'!F37*1.5051</f>
        <v>2006318.2184934001</v>
      </c>
      <c r="G37" s="4">
        <f>'SEKTÖR (U S D)'!G37*1.561</f>
        <v>2061562.7199019997</v>
      </c>
      <c r="H37" s="34">
        <f t="shared" si="2"/>
        <v>2.7535263797825738</v>
      </c>
      <c r="I37" s="34">
        <f t="shared" si="3"/>
        <v>2.426841866201934</v>
      </c>
      <c r="J37" s="4">
        <f>'SEKTÖR (U S D)'!J37*1.501</f>
        <v>4892410.291405</v>
      </c>
      <c r="K37" s="4">
        <f>'SEKTÖR (U S D)'!K37*1.5234</f>
        <v>4876096.600950601</v>
      </c>
      <c r="L37" s="34">
        <f t="shared" si="4"/>
        <v>-0.3334489440319253</v>
      </c>
      <c r="M37" s="46">
        <f t="shared" si="5"/>
        <v>2.598181769822134</v>
      </c>
    </row>
    <row r="38" spans="1:13" ht="14.25">
      <c r="A38" s="45" t="s">
        <v>87</v>
      </c>
      <c r="B38" s="4">
        <f>'SEKTÖR (U S D)'!B38*1.5348</f>
        <v>140257.49080200001</v>
      </c>
      <c r="C38" s="4">
        <f>'SEKTÖR (U S D)'!C38*1.5642</f>
        <v>161633.1407328</v>
      </c>
      <c r="D38" s="34">
        <f t="shared" si="0"/>
        <v>15.240291130671777</v>
      </c>
      <c r="E38" s="34">
        <f t="shared" si="1"/>
        <v>0.9324482053573147</v>
      </c>
      <c r="F38" s="4">
        <f>'SEKTÖR (U S D)'!F38*1.5051</f>
        <v>699208.5802101</v>
      </c>
      <c r="G38" s="4">
        <f>'SEKTÖR (U S D)'!G38*1.561</f>
        <v>911864.1817040001</v>
      </c>
      <c r="H38" s="34">
        <f t="shared" si="2"/>
        <v>30.413757427004217</v>
      </c>
      <c r="I38" s="34">
        <f t="shared" si="3"/>
        <v>1.073433347957724</v>
      </c>
      <c r="J38" s="4">
        <f>'SEKTÖR (U S D)'!J38*1.501</f>
        <v>1591822.0426900003</v>
      </c>
      <c r="K38" s="4">
        <f>'SEKTÖR (U S D)'!K38*1.5234</f>
        <v>2015499.8025306002</v>
      </c>
      <c r="L38" s="34">
        <f t="shared" si="4"/>
        <v>26.615899797733178</v>
      </c>
      <c r="M38" s="46">
        <f t="shared" si="5"/>
        <v>1.073939930352124</v>
      </c>
    </row>
    <row r="39" spans="1:13" ht="15" thickBot="1">
      <c r="A39" s="45" t="s">
        <v>84</v>
      </c>
      <c r="B39" s="4">
        <f>'SEKTÖR (U S D)'!B39*1.5348</f>
        <v>8830.177118399999</v>
      </c>
      <c r="C39" s="4">
        <f>'SEKTÖR (U S D)'!C39*1.5642</f>
        <v>14939.9667054</v>
      </c>
      <c r="D39" s="34">
        <f t="shared" si="0"/>
        <v>69.19215215138375</v>
      </c>
      <c r="E39" s="34">
        <f t="shared" si="1"/>
        <v>0.08618743086591099</v>
      </c>
      <c r="F39" s="4">
        <f>'SEKTÖR (U S D)'!F39*1.5051</f>
        <v>43458.7104351</v>
      </c>
      <c r="G39" s="4">
        <f>'SEKTÖR (U S D)'!G39*1.561</f>
        <v>58507.489775</v>
      </c>
      <c r="H39" s="34">
        <f t="shared" si="2"/>
        <v>34.62776320151841</v>
      </c>
      <c r="I39" s="34">
        <f t="shared" si="3"/>
        <v>0.06887417215184279</v>
      </c>
      <c r="J39" s="4">
        <f>'SEKTÖR (U S D)'!J39*1.501</f>
        <v>81171.36018799999</v>
      </c>
      <c r="K39" s="4">
        <f>'SEKTÖR (U S D)'!K39*1.5234</f>
        <v>104411.46711300002</v>
      </c>
      <c r="L39" s="34">
        <f t="shared" si="4"/>
        <v>28.630919663257952</v>
      </c>
      <c r="M39" s="46">
        <f t="shared" si="5"/>
        <v>0.05563465874742793</v>
      </c>
    </row>
    <row r="40" spans="1:13" ht="18" thickBot="1" thickTop="1">
      <c r="A40" s="52" t="s">
        <v>18</v>
      </c>
      <c r="B40" s="59">
        <f>'SEKTÖR (U S D)'!B40*1.5348</f>
        <v>518229.739986</v>
      </c>
      <c r="C40" s="59">
        <f>'SEKTÖR (U S D)'!C40*1.5642</f>
        <v>505600.8927948</v>
      </c>
      <c r="D40" s="60">
        <f t="shared" si="0"/>
        <v>-2.436920581119327</v>
      </c>
      <c r="E40" s="60">
        <f t="shared" si="1"/>
        <v>2.916769685821598</v>
      </c>
      <c r="F40" s="59">
        <f>'SEKTÖR (U S D)'!F40*1.5051</f>
        <v>2099942.8691721004</v>
      </c>
      <c r="G40" s="59">
        <f>'SEKTÖR (U S D)'!G40*1.561</f>
        <v>2301615.0903689996</v>
      </c>
      <c r="H40" s="60">
        <f t="shared" si="2"/>
        <v>9.603700374782491</v>
      </c>
      <c r="I40" s="60">
        <f t="shared" si="3"/>
        <v>2.709428050510712</v>
      </c>
      <c r="J40" s="59">
        <f>'SEKTÖR (U S D)'!J40*1.501</f>
        <v>4701814.684819999</v>
      </c>
      <c r="K40" s="59">
        <f>'SEKTÖR (U S D)'!K40*1.5234</f>
        <v>5692664.528564399</v>
      </c>
      <c r="L40" s="60">
        <f t="shared" si="4"/>
        <v>21.073774918084272</v>
      </c>
      <c r="M40" s="60">
        <f t="shared" si="5"/>
        <v>3.0332822358247977</v>
      </c>
    </row>
    <row r="41" spans="1:13" ht="14.25">
      <c r="A41" s="45" t="s">
        <v>88</v>
      </c>
      <c r="B41" s="4">
        <f>'SEKTÖR (U S D)'!B41*1.5348</f>
        <v>518229.739986</v>
      </c>
      <c r="C41" s="4">
        <f>'SEKTÖR (U S D)'!C41*1.5642</f>
        <v>505600.8927948</v>
      </c>
      <c r="D41" s="34">
        <f t="shared" si="0"/>
        <v>-2.436920581119327</v>
      </c>
      <c r="E41" s="34">
        <f t="shared" si="1"/>
        <v>2.916769685821598</v>
      </c>
      <c r="F41" s="4">
        <f>'SEKTÖR (U S D)'!F41*1.5051</f>
        <v>2099942.8691721004</v>
      </c>
      <c r="G41" s="4">
        <f>'SEKTÖR (U S D)'!G41*1.561</f>
        <v>2301615.0903689996</v>
      </c>
      <c r="H41" s="34">
        <f t="shared" si="2"/>
        <v>9.603700374782491</v>
      </c>
      <c r="I41" s="34">
        <f t="shared" si="3"/>
        <v>2.709428050510712</v>
      </c>
      <c r="J41" s="4">
        <f>'SEKTÖR (U S D)'!J41*1.501</f>
        <v>4701814.684819999</v>
      </c>
      <c r="K41" s="4">
        <f>'SEKTÖR (U S D)'!K41*1.5234</f>
        <v>5692664.528564399</v>
      </c>
      <c r="L41" s="34">
        <f t="shared" si="4"/>
        <v>21.073774918084272</v>
      </c>
      <c r="M41" s="46">
        <f t="shared" si="5"/>
        <v>3.0332822358247977</v>
      </c>
    </row>
    <row r="42" spans="1:13" ht="14.25">
      <c r="A42" s="137" t="s">
        <v>131</v>
      </c>
      <c r="B42" s="156">
        <f>'SEKTÖR (U S D)'!B42*1.5348</f>
        <v>0</v>
      </c>
      <c r="C42" s="156">
        <f>'SEKTÖR (U S D)'!C42*1.5642</f>
        <v>0</v>
      </c>
      <c r="D42" s="157"/>
      <c r="E42" s="158"/>
      <c r="F42" s="147">
        <f>'SEKTÖR (U S D)'!F42*1.5051</f>
        <v>1652150.205558609</v>
      </c>
      <c r="G42" s="147">
        <f>'SEKTÖR (U S D)'!G42*1.561</f>
        <v>230957.68319399405</v>
      </c>
      <c r="H42" s="148">
        <f t="shared" si="2"/>
        <v>-86.02078174145765</v>
      </c>
      <c r="I42" s="149">
        <f t="shared" si="3"/>
        <v>0.2718800497725492</v>
      </c>
      <c r="J42" s="147">
        <f>'SEKTÖR (U S D)'!J42*1.501</f>
        <v>3891894.132510008</v>
      </c>
      <c r="K42" s="147">
        <f>'SEKTÖR (U S D)'!K42*1.5234</f>
        <v>1327024.5036258325</v>
      </c>
      <c r="L42" s="148">
        <f t="shared" si="4"/>
        <v>-65.902862245382</v>
      </c>
      <c r="M42" s="150">
        <f t="shared" si="5"/>
        <v>0.7070924051742006</v>
      </c>
    </row>
    <row r="43" spans="1:13" s="40" customFormat="1" ht="18.75" thickBot="1">
      <c r="A43" s="47" t="s">
        <v>19</v>
      </c>
      <c r="B43" s="48">
        <f>'SEKTÖR (U S D)'!B43*1.5348</f>
        <v>13972010.354260799</v>
      </c>
      <c r="C43" s="48">
        <f>'SEKTÖR (U S D)'!C43*1.5642</f>
        <v>17334275.491566002</v>
      </c>
      <c r="D43" s="49">
        <f>(C43-B43)/B43*100</f>
        <v>24.06429033514045</v>
      </c>
      <c r="E43" s="50">
        <f>C43/C$43*100</f>
        <v>100</v>
      </c>
      <c r="F43" s="48">
        <f>'SEKTÖR (U S D)'!F43*1.5051</f>
        <v>68039585.2082694</v>
      </c>
      <c r="G43" s="48">
        <f>'SEKTÖR (U S D)'!G43*1.561</f>
        <v>84948374.61859</v>
      </c>
      <c r="H43" s="49">
        <f t="shared" si="2"/>
        <v>24.85139989987113</v>
      </c>
      <c r="I43" s="50">
        <f t="shared" si="3"/>
        <v>100</v>
      </c>
      <c r="J43" s="48">
        <f>'SEKTÖR (U S D)'!J43*1.501</f>
        <v>162056121.45784697</v>
      </c>
      <c r="K43" s="48">
        <f>'SEKTÖR (U S D)'!K43*1.5234</f>
        <v>187673420.60461026</v>
      </c>
      <c r="L43" s="49">
        <f t="shared" si="4"/>
        <v>15.807671389585062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17" sqref="A1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165</v>
      </c>
      <c r="C6" s="180"/>
      <c r="D6" s="178" t="s">
        <v>166</v>
      </c>
      <c r="E6" s="179"/>
      <c r="F6" s="178" t="s">
        <v>167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23.926701228180363</v>
      </c>
      <c r="C8" s="60">
        <f>'SEKTÖR (TL)'!D8</f>
        <v>26.300590344748336</v>
      </c>
      <c r="D8" s="60">
        <f>'SEKTÖR (U S D)'!H8</f>
        <v>19.87176080872956</v>
      </c>
      <c r="E8" s="60">
        <f>'SEKTÖR (TL)'!H8</f>
        <v>24.323844676384827</v>
      </c>
      <c r="F8" s="60">
        <f>'SEKTÖR (U S D)'!L8</f>
        <v>15.147497527142775</v>
      </c>
      <c r="G8" s="60">
        <f>'SEKTÖR (TL)'!L8</f>
        <v>16.865887896635126</v>
      </c>
    </row>
    <row r="9" spans="1:7" s="65" customFormat="1" ht="15.75">
      <c r="A9" s="61" t="s">
        <v>78</v>
      </c>
      <c r="B9" s="63">
        <f>'SEKTÖR (U S D)'!D9</f>
        <v>19.36484660502084</v>
      </c>
      <c r="C9" s="63">
        <f>'SEKTÖR (TL)'!D9</f>
        <v>21.651350703396922</v>
      </c>
      <c r="D9" s="63">
        <f>'SEKTÖR (U S D)'!H9</f>
        <v>18.234871565744083</v>
      </c>
      <c r="E9" s="63">
        <f>'SEKTÖR (TL)'!H9</f>
        <v>22.626160729603683</v>
      </c>
      <c r="F9" s="63">
        <f>'SEKTÖR (U S D)'!L9</f>
        <v>13.898915446911534</v>
      </c>
      <c r="G9" s="63">
        <f>'SEKTÖR (TL)'!L9</f>
        <v>15.59867274605265</v>
      </c>
    </row>
    <row r="10" spans="1:7" ht="14.25">
      <c r="A10" s="45" t="s">
        <v>3</v>
      </c>
      <c r="B10" s="34">
        <f>'SEKTÖR (U S D)'!D10</f>
        <v>41.20825311157436</v>
      </c>
      <c r="C10" s="34">
        <f>'SEKTÖR (TL)'!D10</f>
        <v>43.913180555853934</v>
      </c>
      <c r="D10" s="34">
        <f>'SEKTÖR (U S D)'!H10</f>
        <v>23.194428999534054</v>
      </c>
      <c r="E10" s="34">
        <f>'SEKTÖR (TL)'!H10</f>
        <v>27.769918057453086</v>
      </c>
      <c r="F10" s="34">
        <f>'SEKTÖR (U S D)'!L10</f>
        <v>16.44932316460576</v>
      </c>
      <c r="G10" s="34">
        <f>'SEKTÖR (TL)'!L10</f>
        <v>18.187141178521284</v>
      </c>
    </row>
    <row r="11" spans="1:7" ht="14.25">
      <c r="A11" s="45" t="s">
        <v>4</v>
      </c>
      <c r="B11" s="34">
        <f>'SEKTÖR (U S D)'!D11</f>
        <v>-15.00919002827742</v>
      </c>
      <c r="C11" s="34">
        <f>'SEKTÖR (TL)'!D11</f>
        <v>-13.381140892775289</v>
      </c>
      <c r="D11" s="34">
        <f>'SEKTÖR (U S D)'!H11</f>
        <v>13.486319417382362</v>
      </c>
      <c r="E11" s="34">
        <f>'SEKTÖR (TL)'!H11</f>
        <v>17.701245505636724</v>
      </c>
      <c r="F11" s="34">
        <f>'SEKTÖR (U S D)'!L11</f>
        <v>10.996332498904374</v>
      </c>
      <c r="G11" s="34">
        <f>'SEKTÖR (TL)'!L11</f>
        <v>12.652773436929355</v>
      </c>
    </row>
    <row r="12" spans="1:7" ht="14.25">
      <c r="A12" s="45" t="s">
        <v>5</v>
      </c>
      <c r="B12" s="34">
        <f>'SEKTÖR (U S D)'!D12</f>
        <v>5.409236200478014</v>
      </c>
      <c r="C12" s="34">
        <f>'SEKTÖR (TL)'!D12</f>
        <v>7.428412343489518</v>
      </c>
      <c r="D12" s="34">
        <f>'SEKTÖR (U S D)'!H12</f>
        <v>5.90472514268077</v>
      </c>
      <c r="E12" s="34">
        <f>'SEKTÖR (TL)'!H12</f>
        <v>9.83806786773281</v>
      </c>
      <c r="F12" s="34">
        <f>'SEKTÖR (U S D)'!L12</f>
        <v>6.374760999149741</v>
      </c>
      <c r="G12" s="34">
        <f>'SEKTÖR (TL)'!L12</f>
        <v>7.962232449103757</v>
      </c>
    </row>
    <row r="13" spans="1:7" ht="14.25">
      <c r="A13" s="45" t="s">
        <v>6</v>
      </c>
      <c r="B13" s="34">
        <f>'SEKTÖR (U S D)'!D13</f>
        <v>25.554251099710747</v>
      </c>
      <c r="C13" s="34">
        <f>'SEKTÖR (TL)'!D13</f>
        <v>27.959316894818574</v>
      </c>
      <c r="D13" s="34">
        <f>'SEKTÖR (U S D)'!H13</f>
        <v>25.073292069105047</v>
      </c>
      <c r="E13" s="34">
        <f>'SEKTÖR (TL)'!H13</f>
        <v>29.718562832949953</v>
      </c>
      <c r="F13" s="34">
        <f>'SEKTÖR (U S D)'!L13</f>
        <v>20.479963294774954</v>
      </c>
      <c r="G13" s="34">
        <f>'SEKTÖR (TL)'!L13</f>
        <v>22.277932100772947</v>
      </c>
    </row>
    <row r="14" spans="1:7" ht="14.25">
      <c r="A14" s="45" t="s">
        <v>7</v>
      </c>
      <c r="B14" s="34">
        <f>'SEKTÖR (U S D)'!D14</f>
        <v>32.734264707575356</v>
      </c>
      <c r="C14" s="34">
        <f>'SEKTÖR (TL)'!D14</f>
        <v>35.276867901739244</v>
      </c>
      <c r="D14" s="34">
        <f>'SEKTÖR (U S D)'!H14</f>
        <v>24.27348903574502</v>
      </c>
      <c r="E14" s="34">
        <f>'SEKTÖR (TL)'!H14</f>
        <v>28.8890548035333</v>
      </c>
      <c r="F14" s="34">
        <f>'SEKTÖR (U S D)'!L14</f>
        <v>22.624975010008583</v>
      </c>
      <c r="G14" s="34">
        <f>'SEKTÖR (TL)'!L14</f>
        <v>24.454954650397788</v>
      </c>
    </row>
    <row r="15" spans="1:7" ht="14.25">
      <c r="A15" s="45" t="s">
        <v>8</v>
      </c>
      <c r="B15" s="34">
        <f>'SEKTÖR (U S D)'!D15</f>
        <v>10.377616318341834</v>
      </c>
      <c r="C15" s="34">
        <f>'SEKTÖR (TL)'!D15</f>
        <v>12.491964715370273</v>
      </c>
      <c r="D15" s="34">
        <f>'SEKTÖR (U S D)'!H15</f>
        <v>-19.2874998826557</v>
      </c>
      <c r="E15" s="34">
        <f>'SEKTÖR (TL)'!H15</f>
        <v>-16.289806203458607</v>
      </c>
      <c r="F15" s="34">
        <f>'SEKTÖR (U S D)'!L15</f>
        <v>-21.971577911329728</v>
      </c>
      <c r="G15" s="34">
        <f>'SEKTÖR (TL)'!L15</f>
        <v>-20.807129773564082</v>
      </c>
    </row>
    <row r="16" spans="1:7" ht="14.25">
      <c r="A16" s="45" t="s">
        <v>154</v>
      </c>
      <c r="B16" s="34">
        <f>'SEKTÖR (U S D)'!D16</f>
        <v>-1.68290422448717</v>
      </c>
      <c r="C16" s="34">
        <f>'SEKTÖR (TL)'!D16</f>
        <v>0.20041778215870487</v>
      </c>
      <c r="D16" s="34">
        <f>'SEKTÖR (U S D)'!H16</f>
        <v>12.448613397157784</v>
      </c>
      <c r="E16" s="34">
        <f>'SEKTÖR (TL)'!H16</f>
        <v>16.624998679797546</v>
      </c>
      <c r="F16" s="34">
        <f>'SEKTÖR (U S D)'!L16</f>
        <v>3.147375663862606</v>
      </c>
      <c r="G16" s="34">
        <f>'SEKTÖR (TL)'!L16</f>
        <v>4.686683601817676</v>
      </c>
    </row>
    <row r="17" spans="1:7" ht="14.25">
      <c r="A17" s="93" t="s">
        <v>168</v>
      </c>
      <c r="B17" s="34">
        <f>'SEKTÖR (U S D)'!D17</f>
        <v>70.98119014763311</v>
      </c>
      <c r="C17" s="34">
        <f>'SEKTÖR (TL)'!D17</f>
        <v>74.25643577594978</v>
      </c>
      <c r="D17" s="34">
        <f>'SEKTÖR (U S D)'!H17</f>
        <v>36.36078893154139</v>
      </c>
      <c r="E17" s="34">
        <f>'SEKTÖR (TL)'!H17</f>
        <v>41.42528172356394</v>
      </c>
      <c r="F17" s="34">
        <f>'SEKTÖR (U S D)'!L17</f>
        <v>23.447347514157393</v>
      </c>
      <c r="G17" s="34">
        <f>'SEKTÖR (TL)'!L17</f>
        <v>25.289599735554564</v>
      </c>
    </row>
    <row r="18" spans="1:7" s="65" customFormat="1" ht="15.75">
      <c r="A18" s="43" t="s">
        <v>79</v>
      </c>
      <c r="B18" s="33">
        <f>'SEKTÖR (U S D)'!D18</f>
        <v>72.43476068783221</v>
      </c>
      <c r="C18" s="33">
        <f>'SEKTÖR (TL)'!D18</f>
        <v>75.73785031789623</v>
      </c>
      <c r="D18" s="33">
        <f>'SEKTÖR (U S D)'!H18</f>
        <v>40.39802320715768</v>
      </c>
      <c r="E18" s="33">
        <f>'SEKTÖR (TL)'!H18</f>
        <v>45.61246045204512</v>
      </c>
      <c r="F18" s="33">
        <f>'SEKTÖR (U S D)'!L18</f>
        <v>28.497485990682765</v>
      </c>
      <c r="G18" s="33">
        <f>'SEKTÖR (TL)'!L18</f>
        <v>30.415103369890844</v>
      </c>
    </row>
    <row r="19" spans="1:7" ht="14.25">
      <c r="A19" s="45" t="s">
        <v>114</v>
      </c>
      <c r="B19" s="34">
        <f>'SEKTÖR (U S D)'!D19</f>
        <v>72.43476068783221</v>
      </c>
      <c r="C19" s="34">
        <f>'SEKTÖR (TL)'!D19</f>
        <v>75.73785031789623</v>
      </c>
      <c r="D19" s="34">
        <f>'SEKTÖR (U S D)'!H19</f>
        <v>40.39802320715768</v>
      </c>
      <c r="E19" s="34">
        <f>'SEKTÖR (TL)'!H19</f>
        <v>45.61246045204512</v>
      </c>
      <c r="F19" s="34">
        <f>'SEKTÖR (U S D)'!L19</f>
        <v>28.497485990682765</v>
      </c>
      <c r="G19" s="34">
        <f>'SEKTÖR (TL)'!L19</f>
        <v>30.415103369890844</v>
      </c>
    </row>
    <row r="20" spans="1:7" s="65" customFormat="1" ht="15.75">
      <c r="A20" s="43" t="s">
        <v>80</v>
      </c>
      <c r="B20" s="33">
        <f>'SEKTÖR (U S D)'!D20</f>
        <v>26.556602105523027</v>
      </c>
      <c r="C20" s="33">
        <f>'SEKTÖR (TL)'!D20</f>
        <v>28.980868525839938</v>
      </c>
      <c r="D20" s="33">
        <f>'SEKTÖR (U S D)'!H20</f>
        <v>19.24737127583019</v>
      </c>
      <c r="E20" s="33">
        <f>'SEKTÖR (TL)'!H20</f>
        <v>23.676265073131958</v>
      </c>
      <c r="F20" s="33">
        <f>'SEKTÖR (U S D)'!L20</f>
        <v>15.695671398480581</v>
      </c>
      <c r="G20" s="33">
        <f>'SEKTÖR (TL)'!L20</f>
        <v>17.422242377378634</v>
      </c>
    </row>
    <row r="21" spans="1:7" ht="15" thickBot="1">
      <c r="A21" s="45" t="s">
        <v>9</v>
      </c>
      <c r="B21" s="34">
        <f>'SEKTÖR (U S D)'!D21</f>
        <v>26.556602105523027</v>
      </c>
      <c r="C21" s="34">
        <f>'SEKTÖR (TL)'!D21</f>
        <v>28.980868525839938</v>
      </c>
      <c r="D21" s="34">
        <f>'SEKTÖR (U S D)'!H21</f>
        <v>19.24737127583019</v>
      </c>
      <c r="E21" s="34">
        <f>'SEKTÖR (TL)'!H21</f>
        <v>23.676265073131958</v>
      </c>
      <c r="F21" s="34">
        <f>'SEKTÖR (U S D)'!L21</f>
        <v>15.695671398480581</v>
      </c>
      <c r="G21" s="34">
        <f>'SEKTÖR (TL)'!L21</f>
        <v>17.422242377378634</v>
      </c>
    </row>
    <row r="22" spans="1:7" ht="18" thickBot="1" thickTop="1">
      <c r="A22" s="52" t="s">
        <v>10</v>
      </c>
      <c r="B22" s="60">
        <f>'SEKTÖR (U S D)'!D22</f>
        <v>22.559916472198758</v>
      </c>
      <c r="C22" s="60">
        <f>'SEKTÖR (TL)'!D22</f>
        <v>24.90762401994612</v>
      </c>
      <c r="D22" s="60">
        <f>'SEKTÖR (U S D)'!H22</f>
        <v>24.193268418750943</v>
      </c>
      <c r="E22" s="60">
        <f>'SEKTÖR (TL)'!H22</f>
        <v>28.805854761590716</v>
      </c>
      <c r="F22" s="60">
        <f>'SEKTÖR (U S D)'!L22</f>
        <v>16.12143435240445</v>
      </c>
      <c r="G22" s="60">
        <f>'SEKTÖR (TL)'!L22</f>
        <v>17.854359155531625</v>
      </c>
    </row>
    <row r="23" spans="1:7" s="65" customFormat="1" ht="15.75">
      <c r="A23" s="43" t="s">
        <v>81</v>
      </c>
      <c r="B23" s="33">
        <f>'SEKTÖR (U S D)'!D23</f>
        <v>36.92217978457445</v>
      </c>
      <c r="C23" s="33">
        <f>'SEKTÖR (TL)'!D23</f>
        <v>39.54500496418516</v>
      </c>
      <c r="D23" s="33">
        <f>'SEKTÖR (U S D)'!H23</f>
        <v>31.534151226797746</v>
      </c>
      <c r="E23" s="33">
        <f>'SEKTÖR (TL)'!H23</f>
        <v>36.41938081524898</v>
      </c>
      <c r="F23" s="33">
        <f>'SEKTÖR (U S D)'!L23</f>
        <v>22.72305739176596</v>
      </c>
      <c r="G23" s="33">
        <f>'SEKTÖR (TL)'!L23</f>
        <v>24.554500753242035</v>
      </c>
    </row>
    <row r="24" spans="1:7" ht="14.25">
      <c r="A24" s="45" t="s">
        <v>11</v>
      </c>
      <c r="B24" s="34">
        <f>'SEKTÖR (U S D)'!D24</f>
        <v>36.81434956572251</v>
      </c>
      <c r="C24" s="34">
        <f>'SEKTÖR (TL)'!D24</f>
        <v>39.435109193838386</v>
      </c>
      <c r="D24" s="34">
        <f>'SEKTÖR (U S D)'!H24</f>
        <v>33.0866408299898</v>
      </c>
      <c r="E24" s="34">
        <f>'SEKTÖR (TL)'!H24</f>
        <v>38.02953048675442</v>
      </c>
      <c r="F24" s="34">
        <f>'SEKTÖR (U S D)'!L24</f>
        <v>22.42999799469028</v>
      </c>
      <c r="G24" s="34">
        <f>'SEKTÖR (TL)'!L24</f>
        <v>24.257067918128698</v>
      </c>
    </row>
    <row r="25" spans="1:7" ht="14.25">
      <c r="A25" s="45" t="s">
        <v>12</v>
      </c>
      <c r="B25" s="34">
        <f>'SEKTÖR (U S D)'!D25</f>
        <v>32.72883850651631</v>
      </c>
      <c r="C25" s="34">
        <f>'SEKTÖR (TL)'!D25</f>
        <v>35.27133775859579</v>
      </c>
      <c r="D25" s="34">
        <f>'SEKTÖR (U S D)'!H25</f>
        <v>23.03486234217836</v>
      </c>
      <c r="E25" s="34">
        <f>'SEKTÖR (TL)'!H25</f>
        <v>27.604425032317064</v>
      </c>
      <c r="F25" s="34">
        <f>'SEKTÖR (U S D)'!L25</f>
        <v>24.771545727089546</v>
      </c>
      <c r="G25" s="34">
        <f>'SEKTÖR (TL)'!L25</f>
        <v>26.633559467453853</v>
      </c>
    </row>
    <row r="26" spans="1:7" ht="14.25">
      <c r="A26" s="45" t="s">
        <v>13</v>
      </c>
      <c r="B26" s="34">
        <f>'SEKTÖR (U S D)'!D26</f>
        <v>41.23416245000464</v>
      </c>
      <c r="C26" s="34">
        <f>'SEKTÖR (TL)'!D26</f>
        <v>43.939586202956264</v>
      </c>
      <c r="D26" s="34">
        <f>'SEKTÖR (U S D)'!H26</f>
        <v>30.81561799376653</v>
      </c>
      <c r="E26" s="34">
        <f>'SEKTÖR (TL)'!H26</f>
        <v>35.67416097818717</v>
      </c>
      <c r="F26" s="34">
        <f>'SEKTÖR (U S D)'!L26</f>
        <v>22.227203638949796</v>
      </c>
      <c r="G26" s="34">
        <f>'SEKTÖR (TL)'!L26</f>
        <v>24.05124718426125</v>
      </c>
    </row>
    <row r="27" spans="1:7" s="65" customFormat="1" ht="15.75">
      <c r="A27" s="43" t="s">
        <v>82</v>
      </c>
      <c r="B27" s="33">
        <f>'SEKTÖR (U S D)'!D27</f>
        <v>40.83717872520066</v>
      </c>
      <c r="C27" s="33">
        <f>'SEKTÖR (TL)'!D27</f>
        <v>43.534998020562206</v>
      </c>
      <c r="D27" s="33">
        <f>'SEKTÖR (U S D)'!H27</f>
        <v>41.89696352052083</v>
      </c>
      <c r="E27" s="33">
        <f>'SEKTÖR (TL)'!H27</f>
        <v>47.16707199224835</v>
      </c>
      <c r="F27" s="33">
        <f>'SEKTÖR (U S D)'!L27</f>
        <v>30.907069493478883</v>
      </c>
      <c r="G27" s="33">
        <f>'SEKTÖR (TL)'!L27</f>
        <v>32.86064601356813</v>
      </c>
    </row>
    <row r="28" spans="1:7" ht="14.25">
      <c r="A28" s="45" t="s">
        <v>14</v>
      </c>
      <c r="B28" s="34">
        <f>'SEKTÖR (U S D)'!D28</f>
        <v>40.83717872520066</v>
      </c>
      <c r="C28" s="34">
        <f>'SEKTÖR (TL)'!D28</f>
        <v>43.534998020562206</v>
      </c>
      <c r="D28" s="34">
        <f>'SEKTÖR (U S D)'!H28</f>
        <v>41.89696352052083</v>
      </c>
      <c r="E28" s="34">
        <f>'SEKTÖR (TL)'!H28</f>
        <v>47.16707199224835</v>
      </c>
      <c r="F28" s="34">
        <f>'SEKTÖR (U S D)'!L28</f>
        <v>30.907069493478883</v>
      </c>
      <c r="G28" s="34">
        <f>'SEKTÖR (TL)'!L28</f>
        <v>32.86064601356813</v>
      </c>
    </row>
    <row r="29" spans="1:7" s="65" customFormat="1" ht="15.75">
      <c r="A29" s="43" t="s">
        <v>83</v>
      </c>
      <c r="B29" s="33">
        <f>'SEKTÖR (U S D)'!D29</f>
        <v>17.677097079344193</v>
      </c>
      <c r="C29" s="33">
        <f>'SEKTÖR (TL)'!D29</f>
        <v>19.931271339269095</v>
      </c>
      <c r="D29" s="33">
        <f>'SEKTÖR (U S D)'!H29</f>
        <v>20.33475405825674</v>
      </c>
      <c r="E29" s="33">
        <f>'SEKTÖR (TL)'!H29</f>
        <v>24.804033675462588</v>
      </c>
      <c r="F29" s="33">
        <f>'SEKTÖR (U S D)'!L29</f>
        <v>12.901053812519345</v>
      </c>
      <c r="G29" s="33">
        <f>'SEKTÖR (TL)'!L29</f>
        <v>14.58591963890205</v>
      </c>
    </row>
    <row r="30" spans="1:7" ht="14.25">
      <c r="A30" s="45" t="s">
        <v>15</v>
      </c>
      <c r="B30" s="34">
        <f>'SEKTÖR (U S D)'!D30</f>
        <v>23.1182357949562</v>
      </c>
      <c r="C30" s="34">
        <f>'SEKTÖR (TL)'!D30</f>
        <v>25.47663827890962</v>
      </c>
      <c r="D30" s="34">
        <f>'SEKTÖR (U S D)'!H30</f>
        <v>16.16232892213533</v>
      </c>
      <c r="E30" s="34">
        <f>'SEKTÖR (TL)'!H30</f>
        <v>20.476643045281538</v>
      </c>
      <c r="F30" s="34">
        <f>'SEKTÖR (U S D)'!L30</f>
        <v>11.008226718331462</v>
      </c>
      <c r="G30" s="34">
        <f>'SEKTÖR (TL)'!L30</f>
        <v>12.664845158365198</v>
      </c>
    </row>
    <row r="31" spans="1:7" ht="14.25">
      <c r="A31" s="45" t="s">
        <v>126</v>
      </c>
      <c r="B31" s="34">
        <f>'SEKTÖR (U S D)'!D31</f>
        <v>19.13891216734032</v>
      </c>
      <c r="C31" s="34">
        <f>'SEKTÖR (TL)'!D31</f>
        <v>21.421088358192435</v>
      </c>
      <c r="D31" s="34">
        <f>'SEKTÖR (U S D)'!H31</f>
        <v>16.43117937877675</v>
      </c>
      <c r="E31" s="34">
        <f>'SEKTÖR (TL)'!H31</f>
        <v>20.755478712557633</v>
      </c>
      <c r="F31" s="34">
        <f>'SEKTÖR (U S D)'!L31</f>
        <v>8.515390806100845</v>
      </c>
      <c r="G31" s="34">
        <f>'SEKTÖR (TL)'!L31</f>
        <v>10.13480769754433</v>
      </c>
    </row>
    <row r="32" spans="1:7" ht="14.25">
      <c r="A32" s="45" t="s">
        <v>127</v>
      </c>
      <c r="B32" s="34">
        <f>'SEKTÖR (U S D)'!D32</f>
        <v>-48.858303425747195</v>
      </c>
      <c r="C32" s="34">
        <f>'SEKTÖR (TL)'!D32</f>
        <v>-47.87865403867198</v>
      </c>
      <c r="D32" s="34">
        <f>'SEKTÖR (U S D)'!H32</f>
        <v>33.241903691544685</v>
      </c>
      <c r="E32" s="34">
        <f>'SEKTÖR (TL)'!H32</f>
        <v>38.19055987143794</v>
      </c>
      <c r="F32" s="34">
        <f>'SEKTÖR (U S D)'!L32</f>
        <v>-21.42353162282676</v>
      </c>
      <c r="G32" s="34">
        <f>'SEKTÖR (TL)'!L32</f>
        <v>-20.2509047796231</v>
      </c>
    </row>
    <row r="33" spans="1:7" ht="14.25">
      <c r="A33" s="45" t="s">
        <v>33</v>
      </c>
      <c r="B33" s="34">
        <f>'SEKTÖR (U S D)'!D33</f>
        <v>9.230168215300496</v>
      </c>
      <c r="C33" s="34">
        <f>'SEKTÖR (TL)'!D33</f>
        <v>11.322536566570916</v>
      </c>
      <c r="D33" s="34">
        <f>'SEKTÖR (U S D)'!H33</f>
        <v>9.571444745660886</v>
      </c>
      <c r="E33" s="34">
        <f>'SEKTÖR (TL)'!H33</f>
        <v>13.640970864378854</v>
      </c>
      <c r="F33" s="34">
        <f>'SEKTÖR (U S D)'!L33</f>
        <v>6.8189995684071</v>
      </c>
      <c r="G33" s="34">
        <f>'SEKTÖR (TL)'!L33</f>
        <v>8.413100561300068</v>
      </c>
    </row>
    <row r="34" spans="1:7" ht="14.25">
      <c r="A34" s="45" t="s">
        <v>32</v>
      </c>
      <c r="B34" s="34">
        <f>'SEKTÖR (U S D)'!D34</f>
        <v>33.97617634006897</v>
      </c>
      <c r="C34" s="34">
        <f>'SEKTÖR (TL)'!D34</f>
        <v>36.54256908465982</v>
      </c>
      <c r="D34" s="34">
        <f>'SEKTÖR (U S D)'!H34</f>
        <v>31.566616437951673</v>
      </c>
      <c r="E34" s="34">
        <f>'SEKTÖR (TL)'!H34</f>
        <v>36.45305179698528</v>
      </c>
      <c r="F34" s="34">
        <f>'SEKTÖR (U S D)'!L34</f>
        <v>21.449665803818483</v>
      </c>
      <c r="G34" s="34">
        <f>'SEKTÖR (TL)'!L34</f>
        <v>23.26210585312264</v>
      </c>
    </row>
    <row r="35" spans="1:7" ht="14.25">
      <c r="A35" s="45" t="s">
        <v>16</v>
      </c>
      <c r="B35" s="34">
        <f>'SEKTÖR (U S D)'!D35</f>
        <v>35.02334965983387</v>
      </c>
      <c r="C35" s="34">
        <f>'SEKTÖR (TL)'!D35</f>
        <v>37.609801627516404</v>
      </c>
      <c r="D35" s="34">
        <f>'SEKTÖR (U S D)'!H35</f>
        <v>27.041510424783393</v>
      </c>
      <c r="E35" s="34">
        <f>'SEKTÖR (TL)'!H35</f>
        <v>31.759881584670026</v>
      </c>
      <c r="F35" s="34">
        <f>'SEKTÖR (U S D)'!L35</f>
        <v>10.012525938330464</v>
      </c>
      <c r="G35" s="34">
        <f>'SEKTÖR (TL)'!L35</f>
        <v>11.65428515286653</v>
      </c>
    </row>
    <row r="36" spans="1:7" ht="14.25">
      <c r="A36" s="45" t="s">
        <v>153</v>
      </c>
      <c r="B36" s="34">
        <f>'SEKTÖR (U S D)'!D36</f>
        <v>13.632108704887683</v>
      </c>
      <c r="C36" s="34">
        <f>'SEKTÖR (TL)'!D36</f>
        <v>15.808798824723308</v>
      </c>
      <c r="D36" s="34">
        <f>'SEKTÖR (U S D)'!H36</f>
        <v>34.85647031774127</v>
      </c>
      <c r="E36" s="34">
        <f>'SEKTÖR (TL)'!H36</f>
        <v>39.865092130751506</v>
      </c>
      <c r="F36" s="34">
        <f>'SEKTÖR (U S D)'!L36</f>
        <v>33.485359909120994</v>
      </c>
      <c r="G36" s="34">
        <f>'SEKTÖR (TL)'!L36</f>
        <v>35.47741324820449</v>
      </c>
    </row>
    <row r="37" spans="1:7" ht="14.25">
      <c r="A37" s="45" t="s">
        <v>17</v>
      </c>
      <c r="B37" s="34">
        <f>'SEKTÖR (U S D)'!D37</f>
        <v>11.137403065863978</v>
      </c>
      <c r="C37" s="34">
        <f>'SEKTÖR (TL)'!D37</f>
        <v>13.266305626547062</v>
      </c>
      <c r="D37" s="34">
        <f>'SEKTÖR (U S D)'!H37</f>
        <v>-0.926116236892521</v>
      </c>
      <c r="E37" s="34">
        <f>'SEKTÖR (TL)'!H37</f>
        <v>2.7535263797825738</v>
      </c>
      <c r="F37" s="34">
        <f>'SEKTÖR (U S D)'!L37</f>
        <v>-1.7989410955704004</v>
      </c>
      <c r="G37" s="34">
        <f>'SEKTÖR (TL)'!L37</f>
        <v>-0.3334489440319253</v>
      </c>
    </row>
    <row r="38" spans="1:7" ht="14.25">
      <c r="A38" s="45" t="s">
        <v>87</v>
      </c>
      <c r="B38" s="34">
        <f>'SEKTÖR (U S D)'!D38</f>
        <v>13.074286425875876</v>
      </c>
      <c r="C38" s="34">
        <f>'SEKTÖR (TL)'!D38</f>
        <v>15.240291130671777</v>
      </c>
      <c r="D38" s="34">
        <f>'SEKTÖR (U S D)'!H38</f>
        <v>25.743591481988513</v>
      </c>
      <c r="E38" s="34">
        <f>'SEKTÖR (TL)'!H38</f>
        <v>30.413757427004217</v>
      </c>
      <c r="F38" s="34">
        <f>'SEKTÖR (U S D)'!L38</f>
        <v>24.754145724299264</v>
      </c>
      <c r="G38" s="34">
        <f>'SEKTÖR (TL)'!L38</f>
        <v>26.615899797733178</v>
      </c>
    </row>
    <row r="39" spans="1:7" ht="15" thickBot="1">
      <c r="A39" s="45" t="s">
        <v>84</v>
      </c>
      <c r="B39" s="34">
        <f>'SEKTÖR (U S D)'!D39</f>
        <v>66.01209252138074</v>
      </c>
      <c r="C39" s="34">
        <f>'SEKTÖR (TL)'!D39</f>
        <v>69.19215215138375</v>
      </c>
      <c r="D39" s="34">
        <f>'SEKTÖR (U S D)'!H39</f>
        <v>29.80669211697974</v>
      </c>
      <c r="E39" s="34">
        <f>'SEKTÖR (TL)'!H39</f>
        <v>34.62776320151841</v>
      </c>
      <c r="F39" s="34">
        <f>'SEKTÖR (U S D)'!L39</f>
        <v>26.739536835072958</v>
      </c>
      <c r="G39" s="34">
        <f>'SEKTÖR (TL)'!L39</f>
        <v>28.630919663257952</v>
      </c>
    </row>
    <row r="40" spans="1:7" ht="18" thickBot="1" thickTop="1">
      <c r="A40" s="52" t="s">
        <v>18</v>
      </c>
      <c r="B40" s="60">
        <f>'SEKTÖR (U S D)'!D40</f>
        <v>-4.27067236152791</v>
      </c>
      <c r="C40" s="60">
        <f>'SEKTÖR (TL)'!D40</f>
        <v>-2.436920581119327</v>
      </c>
      <c r="D40" s="60">
        <f>'SEKTÖR (U S D)'!H40</f>
        <v>5.678750438235199</v>
      </c>
      <c r="E40" s="60">
        <f>'SEKTÖR (TL)'!H40</f>
        <v>9.603700374782491</v>
      </c>
      <c r="F40" s="60">
        <f>'SEKTÖR (U S D)'!L40</f>
        <v>19.29351198112411</v>
      </c>
      <c r="G40" s="60">
        <f>'SEKTÖR (TL)'!L40</f>
        <v>21.073774918084272</v>
      </c>
    </row>
    <row r="41" spans="1:7" ht="14.25">
      <c r="A41" s="45" t="s">
        <v>88</v>
      </c>
      <c r="B41" s="34">
        <f>'SEKTÖR (U S D)'!D41</f>
        <v>-4.27067236152791</v>
      </c>
      <c r="C41" s="34">
        <f>'SEKTÖR (TL)'!D41</f>
        <v>-2.436920581119327</v>
      </c>
      <c r="D41" s="34">
        <f>'SEKTÖR (U S D)'!H41</f>
        <v>5.678750438235199</v>
      </c>
      <c r="E41" s="34">
        <f>'SEKTÖR (TL)'!H41</f>
        <v>9.603700374782491</v>
      </c>
      <c r="F41" s="34">
        <f>'SEKTÖR (U S D)'!L41</f>
        <v>19.29351198112411</v>
      </c>
      <c r="G41" s="34">
        <f>'SEKTÖR (TL)'!L41</f>
        <v>21.073774918084272</v>
      </c>
    </row>
    <row r="42" spans="1:7" ht="14.25">
      <c r="A42" s="137" t="s">
        <v>131</v>
      </c>
      <c r="B42" s="157"/>
      <c r="C42" s="157"/>
      <c r="D42" s="148">
        <f>'SEKTÖR (U S D)'!H42</f>
        <v>-86.52138283092114</v>
      </c>
      <c r="E42" s="148">
        <f>'SEKTÖR (TL)'!H42</f>
        <v>-86.02078174145765</v>
      </c>
      <c r="F42" s="148">
        <f>'SEKTÖR (U S D)'!L42</f>
        <v>-66.40422491159144</v>
      </c>
      <c r="G42" s="148">
        <f>'SEKTÖR (TL)'!L42</f>
        <v>-65.902862245382</v>
      </c>
    </row>
    <row r="43" spans="1:7" s="40" customFormat="1" ht="18.75" thickBot="1">
      <c r="A43" s="47" t="s">
        <v>19</v>
      </c>
      <c r="B43" s="49">
        <f>'SEKTÖR (U S D)'!D43</f>
        <v>21.732433708204535</v>
      </c>
      <c r="C43" s="49">
        <f>'SEKTÖR (TL)'!D43</f>
        <v>24.06429033514045</v>
      </c>
      <c r="D43" s="49">
        <f>'SEKTÖR (U S D)'!H43</f>
        <v>20.380424080266515</v>
      </c>
      <c r="E43" s="49">
        <f>'SEKTÖR (TL)'!H43</f>
        <v>24.85139989987113</v>
      </c>
      <c r="F43" s="49">
        <f>'SEKTÖR (U S D)'!L43</f>
        <v>14.104840984486772</v>
      </c>
      <c r="G43" s="49">
        <f>'SEKTÖR (TL)'!L43</f>
        <v>15.807671389585062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157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158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96662.794</v>
      </c>
      <c r="C9" s="12">
        <v>98666.02</v>
      </c>
      <c r="D9" s="51">
        <f aca="true" t="shared" si="0" ref="D9:D22">(C9-B9)/B9*100</f>
        <v>2.072385782682849</v>
      </c>
      <c r="E9" s="9">
        <f aca="true" t="shared" si="1" ref="E9:E22">C9/C$22*100</f>
        <v>0.890336538986959</v>
      </c>
      <c r="F9" s="110">
        <v>475888.509</v>
      </c>
      <c r="G9" s="110">
        <v>477824.64400000003</v>
      </c>
      <c r="H9" s="111">
        <f aca="true" t="shared" si="2" ref="H9:H22">(G9-F9)/F9*100</f>
        <v>0.4068463439196026</v>
      </c>
      <c r="I9" s="9">
        <f aca="true" t="shared" si="3" ref="I9:I22">G9/G$22*100</f>
        <v>0.880437926808233</v>
      </c>
      <c r="J9" s="112">
        <v>773694.2270000001</v>
      </c>
      <c r="K9" s="113">
        <v>1005533.5720000002</v>
      </c>
      <c r="L9" s="10">
        <f aca="true" t="shared" si="4" ref="L9:L22">(K9-J9)/J9*100</f>
        <v>29.965241681970063</v>
      </c>
      <c r="M9" s="11">
        <f aca="true" t="shared" si="5" ref="M9:M22">K9/K$22*100</f>
        <v>0.8220335223197311</v>
      </c>
    </row>
    <row r="10" spans="1:13" ht="22.5" customHeight="1">
      <c r="A10" s="8" t="s">
        <v>34</v>
      </c>
      <c r="B10" s="109">
        <v>712086.41</v>
      </c>
      <c r="C10" s="12">
        <v>1101794.184</v>
      </c>
      <c r="D10" s="51">
        <f t="shared" si="0"/>
        <v>54.72759605115899</v>
      </c>
      <c r="E10" s="9">
        <f t="shared" si="1"/>
        <v>9.94230455894056</v>
      </c>
      <c r="F10" s="110">
        <v>2846910.194</v>
      </c>
      <c r="G10" s="110">
        <v>5415098.559</v>
      </c>
      <c r="H10" s="111">
        <f t="shared" si="2"/>
        <v>90.20967259215202</v>
      </c>
      <c r="I10" s="9">
        <f t="shared" si="3"/>
        <v>9.977840633829278</v>
      </c>
      <c r="J10" s="112">
        <v>6015595.387</v>
      </c>
      <c r="K10" s="113">
        <v>11290615.101</v>
      </c>
      <c r="L10" s="10">
        <f t="shared" si="4"/>
        <v>87.68907106684036</v>
      </c>
      <c r="M10" s="11">
        <f t="shared" si="5"/>
        <v>9.230188189710065</v>
      </c>
    </row>
    <row r="11" spans="1:13" ht="22.5" customHeight="1">
      <c r="A11" s="8" t="s">
        <v>36</v>
      </c>
      <c r="B11" s="109">
        <v>284217.602</v>
      </c>
      <c r="C11" s="12">
        <v>278960.84</v>
      </c>
      <c r="D11" s="51">
        <f t="shared" si="0"/>
        <v>-1.8495553980502546</v>
      </c>
      <c r="E11" s="9">
        <f t="shared" si="1"/>
        <v>2.5172701685797683</v>
      </c>
      <c r="F11" s="110">
        <v>1411077.849</v>
      </c>
      <c r="G11" s="110">
        <v>1316584.2210000001</v>
      </c>
      <c r="H11" s="111">
        <f t="shared" si="2"/>
        <v>-6.696556683032433</v>
      </c>
      <c r="I11" s="9">
        <f t="shared" si="3"/>
        <v>2.4259332300275256</v>
      </c>
      <c r="J11" s="112">
        <v>3964034.0270000002</v>
      </c>
      <c r="K11" s="113">
        <v>3270491.334</v>
      </c>
      <c r="L11" s="10">
        <f t="shared" si="4"/>
        <v>-17.4958814247333</v>
      </c>
      <c r="M11" s="11">
        <f t="shared" si="5"/>
        <v>2.67365862848006</v>
      </c>
    </row>
    <row r="12" spans="1:13" ht="22.5" customHeight="1">
      <c r="A12" s="8" t="s">
        <v>133</v>
      </c>
      <c r="B12" s="109">
        <v>95234.892</v>
      </c>
      <c r="C12" s="12">
        <v>143581.438</v>
      </c>
      <c r="D12" s="51">
        <f t="shared" si="0"/>
        <v>50.76558074954291</v>
      </c>
      <c r="E12" s="9">
        <f t="shared" si="1"/>
        <v>1.2956416056073874</v>
      </c>
      <c r="F12" s="110">
        <v>483479.534</v>
      </c>
      <c r="G12" s="110">
        <v>698711.9969999999</v>
      </c>
      <c r="H12" s="111">
        <f t="shared" si="2"/>
        <v>44.51738860987648</v>
      </c>
      <c r="I12" s="9">
        <f t="shared" si="3"/>
        <v>1.2874441488093695</v>
      </c>
      <c r="J12" s="112">
        <v>1171074.685</v>
      </c>
      <c r="K12" s="113">
        <v>1653462.2969999998</v>
      </c>
      <c r="L12" s="10">
        <f t="shared" si="4"/>
        <v>41.19187428255267</v>
      </c>
      <c r="M12" s="11">
        <f t="shared" si="5"/>
        <v>1.3517215872985124</v>
      </c>
    </row>
    <row r="13" spans="1:13" ht="22.5" customHeight="1">
      <c r="A13" s="55" t="s">
        <v>37</v>
      </c>
      <c r="B13" s="109">
        <v>128446.113</v>
      </c>
      <c r="C13" s="12">
        <v>102719.274</v>
      </c>
      <c r="D13" s="51">
        <f t="shared" si="0"/>
        <v>-20.029285744131464</v>
      </c>
      <c r="E13" s="9">
        <f t="shared" si="1"/>
        <v>0.9269120503737063</v>
      </c>
      <c r="F13" s="110">
        <v>535804.693</v>
      </c>
      <c r="G13" s="110">
        <v>457384.079</v>
      </c>
      <c r="H13" s="111">
        <f t="shared" si="2"/>
        <v>-14.636044630538528</v>
      </c>
      <c r="I13" s="9">
        <f t="shared" si="3"/>
        <v>0.8427742171244165</v>
      </c>
      <c r="J13" s="112">
        <v>912593.253</v>
      </c>
      <c r="K13" s="113">
        <v>1149590.679</v>
      </c>
      <c r="L13" s="10">
        <f t="shared" si="4"/>
        <v>25.969666685668557</v>
      </c>
      <c r="M13" s="11">
        <f t="shared" si="5"/>
        <v>0.9398016151809809</v>
      </c>
    </row>
    <row r="14" spans="1:13" ht="22.5" customHeight="1">
      <c r="A14" s="8" t="s">
        <v>38</v>
      </c>
      <c r="B14" s="109">
        <v>639020.431</v>
      </c>
      <c r="C14" s="12">
        <v>882956.988</v>
      </c>
      <c r="D14" s="51">
        <f t="shared" si="0"/>
        <v>38.173514517879326</v>
      </c>
      <c r="E14" s="9">
        <f t="shared" si="1"/>
        <v>7.967574538531805</v>
      </c>
      <c r="F14" s="110">
        <v>3087978.437</v>
      </c>
      <c r="G14" s="110">
        <v>4682908.583</v>
      </c>
      <c r="H14" s="111">
        <f t="shared" si="2"/>
        <v>51.64965295384282</v>
      </c>
      <c r="I14" s="9">
        <f t="shared" si="3"/>
        <v>8.628710084381916</v>
      </c>
      <c r="J14" s="112">
        <v>7158586.402</v>
      </c>
      <c r="K14" s="113">
        <v>10285545.287999999</v>
      </c>
      <c r="L14" s="10">
        <f t="shared" si="4"/>
        <v>43.681234120836685</v>
      </c>
      <c r="M14" s="11">
        <f t="shared" si="5"/>
        <v>8.40853379490521</v>
      </c>
    </row>
    <row r="15" spans="1:13" ht="22.5" customHeight="1">
      <c r="A15" s="8" t="s">
        <v>39</v>
      </c>
      <c r="B15" s="109">
        <v>374059.422</v>
      </c>
      <c r="C15" s="12">
        <v>589751.666</v>
      </c>
      <c r="D15" s="51">
        <f t="shared" si="0"/>
        <v>57.662561431215586</v>
      </c>
      <c r="E15" s="9">
        <f t="shared" si="1"/>
        <v>5.321765863954306</v>
      </c>
      <c r="F15" s="110">
        <v>1879837.274</v>
      </c>
      <c r="G15" s="110">
        <v>2741026.5820000004</v>
      </c>
      <c r="H15" s="111">
        <f t="shared" si="2"/>
        <v>45.811907227880646</v>
      </c>
      <c r="I15" s="9">
        <f t="shared" si="3"/>
        <v>5.050605471036226</v>
      </c>
      <c r="J15" s="112">
        <v>4262593.373</v>
      </c>
      <c r="K15" s="113">
        <v>6017201.052000001</v>
      </c>
      <c r="L15" s="10">
        <f t="shared" si="4"/>
        <v>41.16291481411266</v>
      </c>
      <c r="M15" s="11">
        <f t="shared" si="5"/>
        <v>4.919120666894602</v>
      </c>
    </row>
    <row r="16" spans="1:13" ht="22.5" customHeight="1">
      <c r="A16" s="8" t="s">
        <v>40</v>
      </c>
      <c r="B16" s="109">
        <v>399004.907</v>
      </c>
      <c r="C16" s="12">
        <v>431534.678</v>
      </c>
      <c r="D16" s="51">
        <f t="shared" si="0"/>
        <v>8.152724547821165</v>
      </c>
      <c r="E16" s="9">
        <f t="shared" si="1"/>
        <v>3.8940568562851907</v>
      </c>
      <c r="F16" s="110">
        <v>1666010.6180000002</v>
      </c>
      <c r="G16" s="110">
        <v>2379920.043</v>
      </c>
      <c r="H16" s="111">
        <f t="shared" si="2"/>
        <v>42.85143307532027</v>
      </c>
      <c r="I16" s="9">
        <f t="shared" si="3"/>
        <v>4.385231894042453</v>
      </c>
      <c r="J16" s="112">
        <v>4339909.534</v>
      </c>
      <c r="K16" s="113">
        <v>5161575.254000001</v>
      </c>
      <c r="L16" s="10">
        <f t="shared" si="4"/>
        <v>18.932784509973168</v>
      </c>
      <c r="M16" s="11">
        <f t="shared" si="5"/>
        <v>4.219638214887947</v>
      </c>
    </row>
    <row r="17" spans="1:13" ht="22.5" customHeight="1">
      <c r="A17" s="8" t="s">
        <v>41</v>
      </c>
      <c r="B17" s="109">
        <v>2875933.978</v>
      </c>
      <c r="C17" s="12">
        <v>3161336.492</v>
      </c>
      <c r="D17" s="51">
        <f t="shared" si="0"/>
        <v>9.923820094036943</v>
      </c>
      <c r="E17" s="9">
        <f t="shared" si="1"/>
        <v>28.527079442957703</v>
      </c>
      <c r="F17" s="110">
        <v>13604250.396</v>
      </c>
      <c r="G17" s="110">
        <v>14811236.118</v>
      </c>
      <c r="H17" s="111">
        <f t="shared" si="2"/>
        <v>8.872122218177386</v>
      </c>
      <c r="I17" s="9">
        <f t="shared" si="3"/>
        <v>27.291129046912744</v>
      </c>
      <c r="J17" s="112">
        <v>32806983.956999995</v>
      </c>
      <c r="K17" s="113">
        <v>34458859.233</v>
      </c>
      <c r="L17" s="10">
        <f t="shared" si="4"/>
        <v>5.035133001452116</v>
      </c>
      <c r="M17" s="11">
        <f t="shared" si="5"/>
        <v>28.170454193868306</v>
      </c>
    </row>
    <row r="18" spans="1:13" ht="22.5" customHeight="1">
      <c r="A18" s="8" t="s">
        <v>42</v>
      </c>
      <c r="B18" s="109">
        <v>1192501.187</v>
      </c>
      <c r="C18" s="12">
        <v>1500779.693</v>
      </c>
      <c r="D18" s="51">
        <f t="shared" si="0"/>
        <v>25.851421311834727</v>
      </c>
      <c r="E18" s="9">
        <f t="shared" si="1"/>
        <v>13.542646167824856</v>
      </c>
      <c r="F18" s="110">
        <v>6404779.634</v>
      </c>
      <c r="G18" s="110">
        <v>7640950.703</v>
      </c>
      <c r="H18" s="111">
        <f t="shared" si="2"/>
        <v>19.30075880265641</v>
      </c>
      <c r="I18" s="9">
        <f t="shared" si="3"/>
        <v>14.079187585379604</v>
      </c>
      <c r="J18" s="112">
        <v>15254938.77</v>
      </c>
      <c r="K18" s="113">
        <v>17597875.828</v>
      </c>
      <c r="L18" s="10">
        <f t="shared" si="4"/>
        <v>15.358547768199282</v>
      </c>
      <c r="M18" s="11">
        <f t="shared" si="5"/>
        <v>14.38643547570791</v>
      </c>
    </row>
    <row r="19" spans="1:13" ht="22.5" customHeight="1">
      <c r="A19" s="13" t="s">
        <v>43</v>
      </c>
      <c r="B19" s="109">
        <v>77086.538</v>
      </c>
      <c r="C19" s="12">
        <v>113104.83</v>
      </c>
      <c r="D19" s="51">
        <f t="shared" si="0"/>
        <v>46.72449033837789</v>
      </c>
      <c r="E19" s="9">
        <f t="shared" si="1"/>
        <v>1.0206286103859095</v>
      </c>
      <c r="F19" s="110">
        <v>458755.55600000004</v>
      </c>
      <c r="G19" s="110">
        <v>555720.0009999999</v>
      </c>
      <c r="H19" s="111">
        <f t="shared" si="2"/>
        <v>21.136407773555092</v>
      </c>
      <c r="I19" s="9">
        <f t="shared" si="3"/>
        <v>1.0239676243369085</v>
      </c>
      <c r="J19" s="112">
        <v>1214046.188</v>
      </c>
      <c r="K19" s="113">
        <v>1467650.9949999999</v>
      </c>
      <c r="L19" s="10">
        <f t="shared" si="4"/>
        <v>20.889222297035026</v>
      </c>
      <c r="M19" s="11">
        <f t="shared" si="5"/>
        <v>1.1998190319556112</v>
      </c>
    </row>
    <row r="20" spans="1:13" ht="22.5" customHeight="1">
      <c r="A20" s="8" t="s">
        <v>44</v>
      </c>
      <c r="B20" s="109">
        <v>687364.511</v>
      </c>
      <c r="C20" s="12">
        <v>921156.156</v>
      </c>
      <c r="D20" s="51">
        <f t="shared" si="0"/>
        <v>34.012760516232106</v>
      </c>
      <c r="E20" s="9">
        <f t="shared" si="1"/>
        <v>8.312273909493575</v>
      </c>
      <c r="F20" s="110">
        <v>3333587.33</v>
      </c>
      <c r="G20" s="110">
        <v>4124065.506</v>
      </c>
      <c r="H20" s="111">
        <f t="shared" si="2"/>
        <v>23.712538408285827</v>
      </c>
      <c r="I20" s="9">
        <f t="shared" si="3"/>
        <v>7.598987891725371</v>
      </c>
      <c r="J20" s="112">
        <v>8449595.529000001</v>
      </c>
      <c r="K20" s="113">
        <v>9381469.329</v>
      </c>
      <c r="L20" s="10">
        <f t="shared" si="4"/>
        <v>11.028620207934202</v>
      </c>
      <c r="M20" s="11">
        <f t="shared" si="5"/>
        <v>7.669442862771361</v>
      </c>
    </row>
    <row r="21" spans="1:13" ht="22.5" customHeight="1" thickBot="1">
      <c r="A21" s="114" t="s">
        <v>45</v>
      </c>
      <c r="B21" s="115">
        <v>1541854.209</v>
      </c>
      <c r="C21" s="116">
        <v>1755536.972</v>
      </c>
      <c r="D21" s="117">
        <f t="shared" si="0"/>
        <v>13.85881763351596</v>
      </c>
      <c r="E21" s="118">
        <f t="shared" si="1"/>
        <v>15.841509688078284</v>
      </c>
      <c r="F21" s="119">
        <v>7919961.682</v>
      </c>
      <c r="G21" s="120">
        <v>8969816.197999999</v>
      </c>
      <c r="H21" s="121">
        <f t="shared" si="2"/>
        <v>13.255802971699262</v>
      </c>
      <c r="I21" s="118">
        <f t="shared" si="3"/>
        <v>16.527750245585963</v>
      </c>
      <c r="J21" s="122">
        <v>19048924.501999997</v>
      </c>
      <c r="K21" s="123">
        <v>19582826.703999996</v>
      </c>
      <c r="L21" s="124">
        <f t="shared" si="4"/>
        <v>2.8027944671834035</v>
      </c>
      <c r="M21" s="125">
        <f t="shared" si="5"/>
        <v>16.0091522160197</v>
      </c>
    </row>
    <row r="22" spans="1:13" ht="24" customHeight="1" thickBot="1">
      <c r="A22" s="126" t="s">
        <v>20</v>
      </c>
      <c r="B22" s="127">
        <v>9103472.994</v>
      </c>
      <c r="C22" s="128">
        <v>11081879.230999999</v>
      </c>
      <c r="D22" s="129">
        <f t="shared" si="0"/>
        <v>21.732433745933488</v>
      </c>
      <c r="E22" s="130">
        <f t="shared" si="1"/>
        <v>100</v>
      </c>
      <c r="F22" s="131">
        <v>44108321.706</v>
      </c>
      <c r="G22" s="132">
        <v>54271247.234</v>
      </c>
      <c r="H22" s="129">
        <f t="shared" si="2"/>
        <v>23.040834778842985</v>
      </c>
      <c r="I22" s="130">
        <f t="shared" si="3"/>
        <v>100</v>
      </c>
      <c r="J22" s="127">
        <v>105372569.83399999</v>
      </c>
      <c r="K22" s="133">
        <v>122322696.66600001</v>
      </c>
      <c r="L22" s="134">
        <f t="shared" si="4"/>
        <v>16.085900589406346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7" width="13.421875" style="0" customWidth="1"/>
    <col min="8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150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997331.029</v>
      </c>
      <c r="D5" s="30">
        <v>1095236.191</v>
      </c>
      <c r="E5" s="30">
        <v>1257069.453</v>
      </c>
      <c r="F5" s="30">
        <v>1251333.223</v>
      </c>
      <c r="G5" s="30">
        <v>1126130.763</v>
      </c>
      <c r="H5" s="30"/>
      <c r="I5" s="30"/>
      <c r="J5" s="30"/>
      <c r="K5" s="30"/>
      <c r="L5" s="30"/>
      <c r="M5" s="30"/>
      <c r="N5" s="30"/>
      <c r="O5" s="30">
        <v>5727100.659000001</v>
      </c>
      <c r="P5" s="69">
        <f aca="true" t="shared" si="0" ref="P5:P24">O5/O$26*100</f>
        <v>10.55273455164752</v>
      </c>
    </row>
    <row r="6" spans="1:16" ht="12.75">
      <c r="A6" s="68" t="s">
        <v>92</v>
      </c>
      <c r="B6" s="29" t="s">
        <v>65</v>
      </c>
      <c r="C6" s="30">
        <v>686428.798</v>
      </c>
      <c r="D6" s="30">
        <v>649922.867</v>
      </c>
      <c r="E6" s="30">
        <v>822763.4</v>
      </c>
      <c r="F6" s="30">
        <v>804981.257</v>
      </c>
      <c r="G6" s="30">
        <v>718417.883</v>
      </c>
      <c r="H6" s="30"/>
      <c r="I6" s="30"/>
      <c r="J6" s="30"/>
      <c r="K6" s="30"/>
      <c r="L6" s="30"/>
      <c r="M6" s="30"/>
      <c r="N6" s="30"/>
      <c r="O6" s="30">
        <v>3682514.2049999996</v>
      </c>
      <c r="P6" s="69">
        <f t="shared" si="0"/>
        <v>6.785387092327041</v>
      </c>
    </row>
    <row r="7" spans="1:16" ht="12.75">
      <c r="A7" s="68" t="s">
        <v>93</v>
      </c>
      <c r="B7" s="29" t="s">
        <v>69</v>
      </c>
      <c r="C7" s="30">
        <v>598734.809</v>
      </c>
      <c r="D7" s="30">
        <v>522518.866</v>
      </c>
      <c r="E7" s="30">
        <v>638256.821</v>
      </c>
      <c r="F7" s="30">
        <v>620953.827</v>
      </c>
      <c r="G7" s="30">
        <v>643224.575</v>
      </c>
      <c r="H7" s="30"/>
      <c r="I7" s="30"/>
      <c r="J7" s="30"/>
      <c r="K7" s="30"/>
      <c r="L7" s="30"/>
      <c r="M7" s="30"/>
      <c r="N7" s="30"/>
      <c r="O7" s="30">
        <v>3023688.898</v>
      </c>
      <c r="P7" s="69">
        <f t="shared" si="0"/>
        <v>5.571438011520658</v>
      </c>
    </row>
    <row r="8" spans="1:16" ht="12.75">
      <c r="A8" s="68" t="s">
        <v>94</v>
      </c>
      <c r="B8" s="29" t="s">
        <v>66</v>
      </c>
      <c r="C8" s="30">
        <v>530230.842</v>
      </c>
      <c r="D8" s="30">
        <v>525519.005</v>
      </c>
      <c r="E8" s="30">
        <v>616844.832</v>
      </c>
      <c r="F8" s="30">
        <v>642235.877</v>
      </c>
      <c r="G8" s="30">
        <v>617790.846</v>
      </c>
      <c r="H8" s="30"/>
      <c r="I8" s="30"/>
      <c r="J8" s="30"/>
      <c r="K8" s="30"/>
      <c r="L8" s="30"/>
      <c r="M8" s="30"/>
      <c r="N8" s="30"/>
      <c r="O8" s="30">
        <v>2932621.402</v>
      </c>
      <c r="P8" s="69">
        <f t="shared" si="0"/>
        <v>5.403637379265135</v>
      </c>
    </row>
    <row r="9" spans="1:16" ht="12.75">
      <c r="A9" s="68" t="s">
        <v>95</v>
      </c>
      <c r="B9" s="29" t="s">
        <v>136</v>
      </c>
      <c r="C9" s="30">
        <v>570356.123</v>
      </c>
      <c r="D9" s="30">
        <v>603335.046</v>
      </c>
      <c r="E9" s="30">
        <v>640381.137</v>
      </c>
      <c r="F9" s="30">
        <v>647182.226</v>
      </c>
      <c r="G9" s="30">
        <v>614693.278</v>
      </c>
      <c r="H9" s="30"/>
      <c r="I9" s="30"/>
      <c r="J9" s="30"/>
      <c r="K9" s="30"/>
      <c r="L9" s="30"/>
      <c r="M9" s="30"/>
      <c r="N9" s="30"/>
      <c r="O9" s="30">
        <v>3075947.8099999996</v>
      </c>
      <c r="P9" s="69">
        <f t="shared" si="0"/>
        <v>5.667730090031147</v>
      </c>
    </row>
    <row r="10" spans="1:16" ht="12.75">
      <c r="A10" s="68" t="s">
        <v>96</v>
      </c>
      <c r="B10" s="29" t="s">
        <v>145</v>
      </c>
      <c r="C10" s="30">
        <v>430728.984</v>
      </c>
      <c r="D10" s="30">
        <v>484739.619</v>
      </c>
      <c r="E10" s="30">
        <v>516650.097</v>
      </c>
      <c r="F10" s="30">
        <v>501526.165</v>
      </c>
      <c r="G10" s="30">
        <v>471296.676</v>
      </c>
      <c r="H10" s="30"/>
      <c r="I10" s="30"/>
      <c r="J10" s="30"/>
      <c r="K10" s="30"/>
      <c r="L10" s="30"/>
      <c r="M10" s="30"/>
      <c r="N10" s="30"/>
      <c r="O10" s="30">
        <v>2404941.541</v>
      </c>
      <c r="P10" s="69">
        <f t="shared" si="0"/>
        <v>4.431336413569247</v>
      </c>
    </row>
    <row r="11" spans="1:16" ht="12.75">
      <c r="A11" s="68" t="s">
        <v>97</v>
      </c>
      <c r="B11" s="29" t="s">
        <v>161</v>
      </c>
      <c r="C11" s="30">
        <v>308487.961</v>
      </c>
      <c r="D11" s="30">
        <v>365935.13</v>
      </c>
      <c r="E11" s="30">
        <v>424164.129</v>
      </c>
      <c r="F11" s="30">
        <v>406525.693</v>
      </c>
      <c r="G11" s="30">
        <v>368564.368</v>
      </c>
      <c r="H11" s="30"/>
      <c r="I11" s="30"/>
      <c r="J11" s="30"/>
      <c r="K11" s="30"/>
      <c r="L11" s="30"/>
      <c r="M11" s="30"/>
      <c r="N11" s="30"/>
      <c r="O11" s="30">
        <v>1873677.281</v>
      </c>
      <c r="P11" s="69">
        <f t="shared" si="0"/>
        <v>3.4524308474958962</v>
      </c>
    </row>
    <row r="12" spans="1:16" ht="12.75">
      <c r="A12" s="68" t="s">
        <v>98</v>
      </c>
      <c r="B12" s="29" t="s">
        <v>67</v>
      </c>
      <c r="C12" s="30">
        <v>292406.477</v>
      </c>
      <c r="D12" s="30">
        <v>339846.239</v>
      </c>
      <c r="E12" s="30">
        <v>377212.904</v>
      </c>
      <c r="F12" s="30">
        <v>360151.692</v>
      </c>
      <c r="G12" s="30">
        <v>347640.702</v>
      </c>
      <c r="H12" s="30"/>
      <c r="I12" s="30"/>
      <c r="J12" s="30"/>
      <c r="K12" s="30"/>
      <c r="L12" s="30"/>
      <c r="M12" s="30"/>
      <c r="N12" s="30"/>
      <c r="O12" s="30">
        <v>1717258.014</v>
      </c>
      <c r="P12" s="69">
        <f t="shared" si="0"/>
        <v>3.164213283025413</v>
      </c>
    </row>
    <row r="13" spans="1:16" ht="12.75">
      <c r="A13" s="68" t="s">
        <v>99</v>
      </c>
      <c r="B13" s="29" t="s">
        <v>148</v>
      </c>
      <c r="C13" s="30">
        <v>207843.959</v>
      </c>
      <c r="D13" s="30">
        <v>99197.066</v>
      </c>
      <c r="E13" s="30">
        <v>179364.632</v>
      </c>
      <c r="F13" s="30">
        <v>231660.747</v>
      </c>
      <c r="G13" s="30">
        <v>276059.707</v>
      </c>
      <c r="H13" s="30"/>
      <c r="I13" s="30"/>
      <c r="J13" s="30"/>
      <c r="K13" s="30"/>
      <c r="L13" s="30"/>
      <c r="M13" s="30"/>
      <c r="N13" s="30"/>
      <c r="O13" s="30">
        <v>994126.111</v>
      </c>
      <c r="P13" s="69">
        <f t="shared" si="0"/>
        <v>1.8317731056042674</v>
      </c>
    </row>
    <row r="14" spans="1:16" ht="12.75">
      <c r="A14" s="68" t="s">
        <v>100</v>
      </c>
      <c r="B14" s="29" t="s">
        <v>162</v>
      </c>
      <c r="C14" s="30">
        <v>286321.529</v>
      </c>
      <c r="D14" s="30">
        <v>330653.592</v>
      </c>
      <c r="E14" s="30">
        <v>236928.862</v>
      </c>
      <c r="F14" s="30">
        <v>288725.982</v>
      </c>
      <c r="G14" s="30">
        <v>261661.841</v>
      </c>
      <c r="H14" s="30"/>
      <c r="I14" s="30"/>
      <c r="J14" s="30"/>
      <c r="K14" s="30"/>
      <c r="L14" s="30"/>
      <c r="M14" s="30"/>
      <c r="N14" s="30"/>
      <c r="O14" s="30">
        <v>1404291.806</v>
      </c>
      <c r="P14" s="69">
        <f t="shared" si="0"/>
        <v>2.5875429024429333</v>
      </c>
    </row>
    <row r="15" spans="1:16" ht="12.75">
      <c r="A15" s="68" t="s">
        <v>101</v>
      </c>
      <c r="B15" s="29" t="s">
        <v>146</v>
      </c>
      <c r="C15" s="30">
        <v>205745.719</v>
      </c>
      <c r="D15" s="30">
        <v>199673.934</v>
      </c>
      <c r="E15" s="30">
        <v>274867.088</v>
      </c>
      <c r="F15" s="30">
        <v>262531.877</v>
      </c>
      <c r="G15" s="30">
        <v>260072.532</v>
      </c>
      <c r="H15" s="30"/>
      <c r="I15" s="30"/>
      <c r="J15" s="30"/>
      <c r="K15" s="30"/>
      <c r="L15" s="30"/>
      <c r="M15" s="30"/>
      <c r="N15" s="30"/>
      <c r="O15" s="30">
        <v>1202891.15</v>
      </c>
      <c r="P15" s="69">
        <f t="shared" si="0"/>
        <v>2.2164427965008846</v>
      </c>
    </row>
    <row r="16" spans="1:16" ht="12.75">
      <c r="A16" s="68" t="s">
        <v>102</v>
      </c>
      <c r="B16" s="29" t="s">
        <v>68</v>
      </c>
      <c r="C16" s="30">
        <v>247667.026</v>
      </c>
      <c r="D16" s="30">
        <v>244783.644</v>
      </c>
      <c r="E16" s="30">
        <v>290545.114</v>
      </c>
      <c r="F16" s="30">
        <v>331508.392</v>
      </c>
      <c r="G16" s="30">
        <v>251340.918</v>
      </c>
      <c r="H16" s="30"/>
      <c r="I16" s="30"/>
      <c r="J16" s="30"/>
      <c r="K16" s="30"/>
      <c r="L16" s="30"/>
      <c r="M16" s="30"/>
      <c r="N16" s="30"/>
      <c r="O16" s="30">
        <v>1365845.094</v>
      </c>
      <c r="P16" s="69">
        <f t="shared" si="0"/>
        <v>2.5167011327104483</v>
      </c>
    </row>
    <row r="17" spans="1:16" ht="12.75">
      <c r="A17" s="68" t="s">
        <v>103</v>
      </c>
      <c r="B17" s="29" t="s">
        <v>147</v>
      </c>
      <c r="C17" s="30">
        <v>140561.842</v>
      </c>
      <c r="D17" s="30">
        <v>251735.911</v>
      </c>
      <c r="E17" s="30">
        <v>184678.067</v>
      </c>
      <c r="F17" s="30">
        <v>216183.569</v>
      </c>
      <c r="G17" s="30">
        <v>240178.995</v>
      </c>
      <c r="H17" s="30"/>
      <c r="I17" s="30"/>
      <c r="J17" s="30"/>
      <c r="K17" s="30"/>
      <c r="L17" s="30"/>
      <c r="M17" s="30"/>
      <c r="N17" s="30"/>
      <c r="O17" s="30">
        <v>1033338.3840000001</v>
      </c>
      <c r="P17" s="69">
        <f t="shared" si="0"/>
        <v>1.9040254952118196</v>
      </c>
    </row>
    <row r="18" spans="1:16" ht="12.75">
      <c r="A18" s="68" t="s">
        <v>104</v>
      </c>
      <c r="B18" s="29" t="s">
        <v>163</v>
      </c>
      <c r="C18" s="30">
        <v>270994.166</v>
      </c>
      <c r="D18" s="30">
        <v>377277.438</v>
      </c>
      <c r="E18" s="30">
        <v>231535.151</v>
      </c>
      <c r="F18" s="30">
        <v>270348.954</v>
      </c>
      <c r="G18" s="30">
        <v>204428.339</v>
      </c>
      <c r="H18" s="30"/>
      <c r="I18" s="30"/>
      <c r="J18" s="30"/>
      <c r="K18" s="30"/>
      <c r="L18" s="30"/>
      <c r="M18" s="30"/>
      <c r="N18" s="30"/>
      <c r="O18" s="30">
        <v>1354584.0480000002</v>
      </c>
      <c r="P18" s="69">
        <f t="shared" si="0"/>
        <v>2.4959515708837072</v>
      </c>
    </row>
    <row r="19" spans="1:16" ht="12.75">
      <c r="A19" s="68" t="s">
        <v>105</v>
      </c>
      <c r="B19" s="29" t="s">
        <v>143</v>
      </c>
      <c r="C19" s="30">
        <v>176962.326</v>
      </c>
      <c r="D19" s="30">
        <v>186617.981</v>
      </c>
      <c r="E19" s="30">
        <v>227697.74</v>
      </c>
      <c r="F19" s="30">
        <v>196191.253</v>
      </c>
      <c r="G19" s="30">
        <v>201837.206</v>
      </c>
      <c r="H19" s="30"/>
      <c r="I19" s="30"/>
      <c r="J19" s="30"/>
      <c r="K19" s="30"/>
      <c r="L19" s="30"/>
      <c r="M19" s="30"/>
      <c r="N19" s="30"/>
      <c r="O19" s="30">
        <v>989306.506</v>
      </c>
      <c r="P19" s="69">
        <f t="shared" si="0"/>
        <v>1.8228925192068783</v>
      </c>
    </row>
    <row r="20" spans="1:16" ht="12.75">
      <c r="A20" s="68" t="s">
        <v>106</v>
      </c>
      <c r="B20" s="29" t="s">
        <v>70</v>
      </c>
      <c r="C20" s="30">
        <v>186202.367</v>
      </c>
      <c r="D20" s="30">
        <v>208510.326</v>
      </c>
      <c r="E20" s="30">
        <v>263423.649</v>
      </c>
      <c r="F20" s="30">
        <v>215486.253</v>
      </c>
      <c r="G20" s="30">
        <v>199573.537</v>
      </c>
      <c r="H20" s="30"/>
      <c r="I20" s="30"/>
      <c r="J20" s="30"/>
      <c r="K20" s="30"/>
      <c r="L20" s="30"/>
      <c r="M20" s="30"/>
      <c r="N20" s="30"/>
      <c r="O20" s="30">
        <v>1073196.132</v>
      </c>
      <c r="P20" s="69">
        <f t="shared" si="0"/>
        <v>1.9774672346737379</v>
      </c>
    </row>
    <row r="21" spans="1:16" ht="12.75">
      <c r="A21" s="68" t="s">
        <v>107</v>
      </c>
      <c r="B21" s="29" t="s">
        <v>129</v>
      </c>
      <c r="C21" s="30">
        <v>171852.878</v>
      </c>
      <c r="D21" s="30">
        <v>134782.925</v>
      </c>
      <c r="E21" s="30">
        <v>171602.731</v>
      </c>
      <c r="F21" s="30">
        <v>216087.414</v>
      </c>
      <c r="G21" s="30">
        <v>191439.668</v>
      </c>
      <c r="H21" s="30"/>
      <c r="I21" s="30"/>
      <c r="J21" s="30"/>
      <c r="K21" s="30"/>
      <c r="L21" s="30"/>
      <c r="M21" s="30"/>
      <c r="N21" s="30"/>
      <c r="O21" s="30">
        <v>885765.6159999999</v>
      </c>
      <c r="P21" s="69">
        <f t="shared" si="0"/>
        <v>1.6321084571711817</v>
      </c>
    </row>
    <row r="22" spans="1:16" ht="12.75">
      <c r="A22" s="68" t="s">
        <v>108</v>
      </c>
      <c r="B22" s="29" t="s">
        <v>149</v>
      </c>
      <c r="C22" s="30">
        <v>144963.977</v>
      </c>
      <c r="D22" s="30">
        <v>124637.131</v>
      </c>
      <c r="E22" s="30">
        <v>171095.04</v>
      </c>
      <c r="F22" s="30">
        <v>166171.891</v>
      </c>
      <c r="G22" s="30">
        <v>167412.305</v>
      </c>
      <c r="H22" s="30"/>
      <c r="I22" s="30"/>
      <c r="J22" s="30"/>
      <c r="K22" s="30"/>
      <c r="L22" s="30"/>
      <c r="M22" s="30"/>
      <c r="N22" s="30"/>
      <c r="O22" s="30">
        <v>774280.344</v>
      </c>
      <c r="P22" s="69">
        <f t="shared" si="0"/>
        <v>1.4266861061626623</v>
      </c>
    </row>
    <row r="23" spans="1:16" ht="12.75">
      <c r="A23" s="68" t="s">
        <v>109</v>
      </c>
      <c r="B23" s="29" t="s">
        <v>159</v>
      </c>
      <c r="C23" s="30">
        <v>129677.347</v>
      </c>
      <c r="D23" s="30">
        <v>142847.32</v>
      </c>
      <c r="E23" s="30">
        <v>165923.917</v>
      </c>
      <c r="F23" s="30">
        <v>154750.769</v>
      </c>
      <c r="G23" s="30">
        <v>145987.164</v>
      </c>
      <c r="H23" s="30"/>
      <c r="I23" s="30"/>
      <c r="J23" s="30"/>
      <c r="K23" s="30"/>
      <c r="L23" s="30"/>
      <c r="M23" s="30"/>
      <c r="N23" s="30"/>
      <c r="O23" s="30">
        <v>739186.517</v>
      </c>
      <c r="P23" s="69">
        <f t="shared" si="0"/>
        <v>1.3620223499651058</v>
      </c>
    </row>
    <row r="24" spans="1:16" ht="12.75">
      <c r="A24" s="68" t="s">
        <v>110</v>
      </c>
      <c r="B24" s="29" t="s">
        <v>160</v>
      </c>
      <c r="C24" s="30">
        <v>114449.885</v>
      </c>
      <c r="D24" s="30">
        <v>121244.077</v>
      </c>
      <c r="E24" s="30">
        <v>132617.281</v>
      </c>
      <c r="F24" s="30">
        <v>144429.253</v>
      </c>
      <c r="G24" s="30">
        <v>143697.283</v>
      </c>
      <c r="H24" s="30"/>
      <c r="I24" s="30"/>
      <c r="J24" s="30"/>
      <c r="K24" s="30"/>
      <c r="L24" s="30"/>
      <c r="M24" s="30"/>
      <c r="N24" s="30"/>
      <c r="O24" s="30">
        <v>656437.7790000001</v>
      </c>
      <c r="P24" s="69">
        <f t="shared" si="0"/>
        <v>1.2095498305192367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36910999.29699999</v>
      </c>
      <c r="P25" s="38">
        <f>SUM(P5:P24)</f>
        <v>68.01207116993493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54271247.23899997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2011-06-01T04:50:00Z</cp:lastPrinted>
  <dcterms:created xsi:type="dcterms:W3CDTF">2002-11-01T09:35:27Z</dcterms:created>
  <dcterms:modified xsi:type="dcterms:W3CDTF">2011-06-01T05:59:29Z</dcterms:modified>
  <cp:category/>
  <cp:version/>
  <cp:contentType/>
  <cp:contentStatus/>
</cp:coreProperties>
</file>