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<sst xmlns="http://schemas.openxmlformats.org/spreadsheetml/2006/main" count="325" uniqueCount="169">
  <si>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</si>
  <si>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</si>
  <si>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</si>
  <si>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</si>
  <si>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</si>
  <si>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</si>
  <si>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</si>
  <si>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</si>
  <si>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</si>
  <si>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</si>
  <si>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</si>
  <si>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</si>
  <si>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</si>
  <si>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</si>
  <si>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</si>
  <si>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</si>
  <si>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</si>
  <si>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</si>
  <si>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</si>
  <si>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</si>
  <si>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</si>
  <si>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</si>
  <si>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</si>
  <si>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</si>
  <si>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</si>
  <si>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</si>
  <si>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</si>
  <si>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</si>
  <si>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</si>
  <si>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</si>
  <si>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</si>
  <si>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</si>
  <si>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</si>
  <si>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</si>
  <si>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</si>
  <si>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</si>
  <si>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</si>
  <si>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</si>
  <si>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</si>
  <si>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</si>
  <si>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</si>
  <si>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</si>
  <si>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</si>
  <si>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</si>
  <si>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</si>
  <si>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</si>
  <si>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</si>
  <si>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</si>
  <si>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</si>
  <si>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</si>
  <si>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</si>
  <si>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</si>
  <si>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</si>
  <si>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</si>
  <si>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</si>
  <si>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</si>
  <si>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</si>
  <si>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</si>
  <si>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</si>
  <si>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</si>
  <si>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</si>
  <si>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</si>
  <si>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</si>
  <si>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</si>
  <si>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</si>
  <si>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</si>
  <si>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</si>
  <si>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</si>
  <si>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</si>
  <si>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</si>
  <si>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</si>
  <si>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</si>
  <si>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</si>
  <si>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</si>
  <si>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</si>
  <si>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</si>
  <si>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</si>
  <si>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</si>
  <si>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</si>
  <si>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</si>
  <si>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</si>
  <si>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</si>
  <si>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</si>
  <si>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</si>
  <si>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</si>
  <si>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</si>
  <si>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</si>
  <si>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</si>
  <si>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</si>
  <si>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</si>
  <si>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</si>
  <si>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</si>
  <si>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</si>
  <si>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</si>
  <si>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</si>
  <si>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</si>
  <si>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</si>
  <si>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</si>
  <si>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</si>
  <si>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</si>
  <si>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</si>
  <si>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</si>
  <si>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</si>
  <si>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</si>
  <si>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</si>
  <si>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</si>
  <si>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</si>
  <si>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</si>
  <si>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</si>
  <si>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</si>
  <si>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</si>
  <si>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</si>
  <si>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</si>
  <si>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</si>
  <si>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</si>
  <si>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</si>
  <si>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</si>
  <si>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</si>
  <si>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</si>
  <si>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</si>
  <si>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</si>
  <si>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</si>
  <si>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</si>
  <si>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</si>
  <si>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</si>
  <si>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</si>
  <si>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</si>
  <si>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</si>
  <si>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</si>
  <si>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</si>
  <si>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</si>
  <si>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</si>
  <si>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</si>
  <si>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</si>
  <si>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</si>
  <si>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</si>
  <si>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</si>
  <si>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</si>
  <si>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</si>
  <si>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</si>
  <si>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</si>
  <si>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</si>
  <si>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</si>
  <si>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</si>
  <si>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</si>
  <si>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</si>
  <si>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</si>
  <si>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</si>
  <si>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</si>
  <si>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</si>
  <si>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</si>
  <si>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</si>
  <si>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</si>
  <si>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</si>
  <si>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</si>
  <si>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</si>
  <si>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</si>
  <si>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</si>
  <si>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AĞUSTOS 2011 İHRACAT RAKAMLARI</t>
  </si>
  <si>
    <t>OCAK-AĞUSTOS</t>
  </si>
  <si>
    <t>AĞUSTOS 2011 İHRACAT RAKAMLARI - TL</t>
  </si>
  <si>
    <t>AĞUSTOS (2011/2010)</t>
  </si>
  <si>
    <t>OCAK-AĞUSTOS
(2011/2010)</t>
  </si>
  <si>
    <r>
      <t xml:space="preserve">Son Oniki Aylık 
</t>
    </r>
    <r>
      <rPr>
        <b/>
        <sz val="12"/>
        <color indexed="8"/>
        <rFont val="Arial"/>
        <family val="2"/>
      </rPr>
      <t>(Ağustos '11/Ağustos '10)</t>
    </r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</si>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</sst>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7927629.252</c:v>
                </c:pt>
                <c:pt idx="1">
                  <c:v>8511533.036</c:v>
                </c:pt>
                <c:pt idx="2">
                  <c:v>9910381.09</c:v>
                </c:pt>
                <c:pt idx="3">
                  <c:v>10102739.293</c:v>
                </c:pt>
                <c:pt idx="4">
                  <c:v>9315738.478</c:v>
                </c:pt>
                <c:pt idx="5">
                  <c:v>9714731.841</c:v>
                </c:pt>
                <c:pt idx="6">
                  <c:v>9799301.824</c:v>
                </c:pt>
                <c:pt idx="7">
                  <c:v>9302199.606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3948644"/>
        <c:axId val="35537797"/>
      </c:lineChart>
      <c:catAx>
        <c:axId val="394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37797"/>
        <c:crosses val="autoZero"/>
        <c:auto val="1"/>
        <c:lblOffset val="100"/>
        <c:tickLblSkip val="1"/>
        <c:noMultiLvlLbl val="0"/>
      </c:catAx>
      <c:valAx>
        <c:axId val="355377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86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107364.165</c:v>
                </c:pt>
              </c:numCache>
            </c:numRef>
          </c:val>
          <c:smooth val="0"/>
        </c:ser>
        <c:marker val="1"/>
        <c:axId val="18096766"/>
        <c:axId val="28653167"/>
      </c:lineChart>
      <c:catAx>
        <c:axId val="18096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53167"/>
        <c:crosses val="autoZero"/>
        <c:auto val="1"/>
        <c:lblOffset val="100"/>
        <c:tickLblSkip val="1"/>
        <c:noMultiLvlLbl val="0"/>
      </c:catAx>
      <c:valAx>
        <c:axId val="2865316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967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121032.731</c:v>
                </c:pt>
                <c:pt idx="4">
                  <c:v>120713.587</c:v>
                </c:pt>
                <c:pt idx="5">
                  <c:v>116253.144</c:v>
                </c:pt>
                <c:pt idx="6">
                  <c:v>118918.033</c:v>
                </c:pt>
                <c:pt idx="7">
                  <c:v>129397.005</c:v>
                </c:pt>
              </c:numCache>
            </c:numRef>
          </c:val>
          <c:smooth val="0"/>
        </c:ser>
        <c:marker val="1"/>
        <c:axId val="56551912"/>
        <c:axId val="39205161"/>
      </c:lineChart>
      <c:catAx>
        <c:axId val="5655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05161"/>
        <c:crosses val="autoZero"/>
        <c:auto val="1"/>
        <c:lblOffset val="100"/>
        <c:tickLblSkip val="1"/>
        <c:noMultiLvlLbl val="0"/>
      </c:catAx>
      <c:valAx>
        <c:axId val="39205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519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</c:numCache>
            </c:numRef>
          </c:val>
          <c:smooth val="0"/>
        </c:ser>
        <c:marker val="1"/>
        <c:axId val="17302130"/>
        <c:axId val="21501443"/>
      </c:lineChart>
      <c:catAx>
        <c:axId val="1730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01443"/>
        <c:crosses val="autoZero"/>
        <c:auto val="1"/>
        <c:lblOffset val="100"/>
        <c:tickLblSkip val="1"/>
        <c:noMultiLvlLbl val="0"/>
      </c:catAx>
      <c:valAx>
        <c:axId val="21501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021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</c:numCache>
            </c:numRef>
          </c:val>
          <c:smooth val="0"/>
        </c:ser>
        <c:marker val="1"/>
        <c:axId val="59295260"/>
        <c:axId val="63895293"/>
      </c:lineChart>
      <c:catAx>
        <c:axId val="5929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95293"/>
        <c:crosses val="autoZero"/>
        <c:auto val="1"/>
        <c:lblOffset val="100"/>
        <c:tickLblSkip val="1"/>
        <c:noMultiLvlLbl val="0"/>
      </c:catAx>
      <c:valAx>
        <c:axId val="6389529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952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5309.651</c:v>
                </c:pt>
              </c:numCache>
            </c:numRef>
          </c:val>
          <c:smooth val="0"/>
        </c:ser>
        <c:marker val="1"/>
        <c:axId val="38186726"/>
        <c:axId val="8136215"/>
      </c:lineChart>
      <c:catAx>
        <c:axId val="3818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136215"/>
        <c:crosses val="autoZero"/>
        <c:auto val="1"/>
        <c:lblOffset val="100"/>
        <c:tickLblSkip val="1"/>
        <c:noMultiLvlLbl val="0"/>
      </c:catAx>
      <c:valAx>
        <c:axId val="813621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18672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104158.688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120672.737</c:v>
                </c:pt>
                <c:pt idx="7">
                  <c:v>114277.809</c:v>
                </c:pt>
              </c:numCache>
            </c:numRef>
          </c:val>
          <c:smooth val="0"/>
        </c:ser>
        <c:marker val="1"/>
        <c:axId val="6117072"/>
        <c:axId val="55053649"/>
      </c:lineChart>
      <c:catAx>
        <c:axId val="611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53649"/>
        <c:crosses val="autoZero"/>
        <c:auto val="1"/>
        <c:lblOffset val="100"/>
        <c:tickLblSkip val="1"/>
        <c:noMultiLvlLbl val="0"/>
      </c:catAx>
      <c:valAx>
        <c:axId val="5505364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707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252104.913</c:v>
                </c:pt>
                <c:pt idx="1">
                  <c:v>251343.383</c:v>
                </c:pt>
                <c:pt idx="2">
                  <c:v>275826.679</c:v>
                </c:pt>
                <c:pt idx="3">
                  <c:v>278565.926</c:v>
                </c:pt>
                <c:pt idx="4">
                  <c:v>281577.644</c:v>
                </c:pt>
                <c:pt idx="5">
                  <c:v>277966.627</c:v>
                </c:pt>
                <c:pt idx="6">
                  <c:v>288734.245</c:v>
                </c:pt>
                <c:pt idx="7">
                  <c:v>301378.68</c:v>
                </c:pt>
              </c:numCache>
            </c:numRef>
          </c:val>
          <c:smooth val="0"/>
        </c:ser>
        <c:marker val="1"/>
        <c:axId val="25720794"/>
        <c:axId val="30160555"/>
      </c:lineChart>
      <c:catAx>
        <c:axId val="2572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160555"/>
        <c:crosses val="autoZero"/>
        <c:auto val="1"/>
        <c:lblOffset val="100"/>
        <c:tickLblSkip val="1"/>
        <c:noMultiLvlLbl val="0"/>
      </c:catAx>
      <c:valAx>
        <c:axId val="3016055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207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607044.673</c:v>
                </c:pt>
                <c:pt idx="1">
                  <c:v>628068.897</c:v>
                </c:pt>
                <c:pt idx="2">
                  <c:v>733082.479</c:v>
                </c:pt>
                <c:pt idx="3">
                  <c:v>757409.639</c:v>
                </c:pt>
                <c:pt idx="4">
                  <c:v>696805.39</c:v>
                </c:pt>
                <c:pt idx="5">
                  <c:v>677657.818</c:v>
                </c:pt>
                <c:pt idx="6">
                  <c:v>625292.664</c:v>
                </c:pt>
                <c:pt idx="7">
                  <c:v>617977.225</c:v>
                </c:pt>
              </c:numCache>
            </c:numRef>
          </c:val>
          <c:smooth val="0"/>
        </c:ser>
        <c:marker val="1"/>
        <c:axId val="3009540"/>
        <c:axId val="27085861"/>
      </c:lineChart>
      <c:catAx>
        <c:axId val="30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85861"/>
        <c:crosses val="autoZero"/>
        <c:auto val="1"/>
        <c:lblOffset val="100"/>
        <c:tickLblSkip val="1"/>
        <c:noMultiLvlLbl val="0"/>
      </c:catAx>
      <c:valAx>
        <c:axId val="27085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954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89274.13</c:v>
                </c:pt>
                <c:pt idx="1">
                  <c:v>101731.067</c:v>
                </c:pt>
                <c:pt idx="2">
                  <c:v>112381.83</c:v>
                </c:pt>
                <c:pt idx="3">
                  <c:v>113219.928</c:v>
                </c:pt>
                <c:pt idx="4">
                  <c:v>112967.1</c:v>
                </c:pt>
                <c:pt idx="5">
                  <c:v>132699.214</c:v>
                </c:pt>
                <c:pt idx="6">
                  <c:v>153880.119</c:v>
                </c:pt>
                <c:pt idx="7">
                  <c:v>154009.304</c:v>
                </c:pt>
              </c:numCache>
            </c:numRef>
          </c:val>
          <c:smooth val="0"/>
        </c:ser>
        <c:marker val="1"/>
        <c:axId val="42446158"/>
        <c:axId val="46471103"/>
      </c:lineChart>
      <c:catAx>
        <c:axId val="42446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71103"/>
        <c:crosses val="autoZero"/>
        <c:auto val="1"/>
        <c:lblOffset val="100"/>
        <c:tickLblSkip val="1"/>
        <c:noMultiLvlLbl val="0"/>
      </c:catAx>
      <c:valAx>
        <c:axId val="464711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4461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121331.587</c:v>
                </c:pt>
                <c:pt idx="3">
                  <c:v>132558.017</c:v>
                </c:pt>
                <c:pt idx="4">
                  <c:v>134901.677</c:v>
                </c:pt>
                <c:pt idx="5">
                  <c:v>133201.309</c:v>
                </c:pt>
                <c:pt idx="6">
                  <c:v>134326.938</c:v>
                </c:pt>
                <c:pt idx="7">
                  <c:v>145948.003</c:v>
                </c:pt>
              </c:numCache>
            </c:numRef>
          </c:val>
          <c:smooth val="0"/>
        </c:ser>
        <c:marker val="1"/>
        <c:axId val="15586744"/>
        <c:axId val="6062969"/>
      </c:lineChart>
      <c:catAx>
        <c:axId val="1558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2969"/>
        <c:crosses val="autoZero"/>
        <c:auto val="1"/>
        <c:lblOffset val="100"/>
        <c:tickLblSkip val="1"/>
        <c:noMultiLvlLbl val="0"/>
      </c:catAx>
      <c:valAx>
        <c:axId val="60629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5867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51404718"/>
        <c:axId val="59989279"/>
      </c:lineChart>
      <c:catAx>
        <c:axId val="5140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89279"/>
        <c:crosses val="autoZero"/>
        <c:auto val="1"/>
        <c:lblOffset val="100"/>
        <c:tickLblSkip val="1"/>
        <c:noMultiLvlLbl val="0"/>
      </c:catAx>
      <c:valAx>
        <c:axId val="59989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047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1214848.179</c:v>
                </c:pt>
                <c:pt idx="1">
                  <c:v>1185116.323</c:v>
                </c:pt>
                <c:pt idx="2">
                  <c:v>1351408.094</c:v>
                </c:pt>
                <c:pt idx="3">
                  <c:v>1610136.541</c:v>
                </c:pt>
                <c:pt idx="4">
                  <c:v>1427834.64</c:v>
                </c:pt>
                <c:pt idx="5">
                  <c:v>1435948.089</c:v>
                </c:pt>
                <c:pt idx="6">
                  <c:v>1357899.606</c:v>
                </c:pt>
                <c:pt idx="7">
                  <c:v>1507235.169</c:v>
                </c:pt>
              </c:numCache>
            </c:numRef>
          </c:val>
          <c:smooth val="0"/>
        </c:ser>
        <c:marker val="1"/>
        <c:axId val="54566722"/>
        <c:axId val="21338451"/>
      </c:lineChart>
      <c:catAx>
        <c:axId val="54566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338451"/>
        <c:crosses val="autoZero"/>
        <c:auto val="1"/>
        <c:lblOffset val="100"/>
        <c:tickLblSkip val="1"/>
        <c:noMultiLvlLbl val="0"/>
      </c:catAx>
      <c:valAx>
        <c:axId val="2133845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667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542883.923</c:v>
                </c:pt>
                <c:pt idx="1">
                  <c:v>569469.007</c:v>
                </c:pt>
                <c:pt idx="2">
                  <c:v>711311.496</c:v>
                </c:pt>
                <c:pt idx="3">
                  <c:v>708906.344</c:v>
                </c:pt>
                <c:pt idx="4">
                  <c:v>714007.635</c:v>
                </c:pt>
                <c:pt idx="5">
                  <c:v>759299.174</c:v>
                </c:pt>
                <c:pt idx="6">
                  <c:v>714385.055</c:v>
                </c:pt>
                <c:pt idx="7">
                  <c:v>744441.56</c:v>
                </c:pt>
              </c:numCache>
            </c:numRef>
          </c:val>
          <c:smooth val="0"/>
        </c:ser>
        <c:marker val="1"/>
        <c:axId val="57828332"/>
        <c:axId val="50692941"/>
      </c:lineChart>
      <c:catAx>
        <c:axId val="5782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92941"/>
        <c:crosses val="autoZero"/>
        <c:auto val="1"/>
        <c:lblOffset val="100"/>
        <c:tickLblSkip val="1"/>
        <c:noMultiLvlLbl val="0"/>
      </c:catAx>
      <c:valAx>
        <c:axId val="5069294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2833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1488686.249</c:v>
                </c:pt>
                <c:pt idx="1">
                  <c:v>1633122.788</c:v>
                </c:pt>
                <c:pt idx="2">
                  <c:v>1953102.421</c:v>
                </c:pt>
                <c:pt idx="3">
                  <c:v>1789236.213</c:v>
                </c:pt>
                <c:pt idx="4">
                  <c:v>1675132.332</c:v>
                </c:pt>
                <c:pt idx="5">
                  <c:v>1794564.569</c:v>
                </c:pt>
                <c:pt idx="6">
                  <c:v>1908035.925</c:v>
                </c:pt>
                <c:pt idx="7">
                  <c:v>1318444.952</c:v>
                </c:pt>
              </c:numCache>
            </c:numRef>
          </c:val>
          <c:smooth val="0"/>
        </c:ser>
        <c:marker val="1"/>
        <c:axId val="53583286"/>
        <c:axId val="12487527"/>
      </c:lineChart>
      <c:catAx>
        <c:axId val="53583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87527"/>
        <c:crosses val="autoZero"/>
        <c:auto val="1"/>
        <c:lblOffset val="100"/>
        <c:tickLblSkip val="1"/>
        <c:noMultiLvlLbl val="0"/>
      </c:catAx>
      <c:valAx>
        <c:axId val="1248752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8328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715248.02</c:v>
                </c:pt>
                <c:pt idx="1">
                  <c:v>740228.169</c:v>
                </c:pt>
                <c:pt idx="2">
                  <c:v>914963.622</c:v>
                </c:pt>
                <c:pt idx="3">
                  <c:v>863093.292</c:v>
                </c:pt>
                <c:pt idx="4">
                  <c:v>842171.935</c:v>
                </c:pt>
                <c:pt idx="5">
                  <c:v>852250.926</c:v>
                </c:pt>
                <c:pt idx="6">
                  <c:v>825603.385</c:v>
                </c:pt>
                <c:pt idx="7">
                  <c:v>965369.897</c:v>
                </c:pt>
              </c:numCache>
            </c:numRef>
          </c:val>
          <c:smooth val="0"/>
        </c:ser>
        <c:marker val="1"/>
        <c:axId val="45278880"/>
        <c:axId val="4856737"/>
      </c:lineChart>
      <c:catAx>
        <c:axId val="45278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6737"/>
        <c:crosses val="autoZero"/>
        <c:auto val="1"/>
        <c:lblOffset val="100"/>
        <c:tickLblSkip val="1"/>
        <c:noMultiLvlLbl val="0"/>
      </c:catAx>
      <c:valAx>
        <c:axId val="4856737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7888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1299026.279</c:v>
                </c:pt>
                <c:pt idx="1">
                  <c:v>1290307.44</c:v>
                </c:pt>
                <c:pt idx="2">
                  <c:v>1417062.019</c:v>
                </c:pt>
                <c:pt idx="3">
                  <c:v>1397844.342</c:v>
                </c:pt>
                <c:pt idx="4">
                  <c:v>1291143.34</c:v>
                </c:pt>
                <c:pt idx="5">
                  <c:v>1478238.548</c:v>
                </c:pt>
                <c:pt idx="6">
                  <c:v>1621084.392</c:v>
                </c:pt>
                <c:pt idx="7">
                  <c:v>1508030.672</c:v>
                </c:pt>
              </c:numCache>
            </c:numRef>
          </c:val>
          <c:smooth val="0"/>
        </c:ser>
        <c:marker val="1"/>
        <c:axId val="43710634"/>
        <c:axId val="57851387"/>
      </c:lineChart>
      <c:catAx>
        <c:axId val="4371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851387"/>
        <c:crosses val="autoZero"/>
        <c:auto val="1"/>
        <c:lblOffset val="100"/>
        <c:tickLblSkip val="1"/>
        <c:noMultiLvlLbl val="0"/>
      </c:catAx>
      <c:valAx>
        <c:axId val="5785138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106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506669.967</c:v>
                </c:pt>
                <c:pt idx="1">
                  <c:v>540725.848</c:v>
                </c:pt>
                <c:pt idx="2">
                  <c:v>608006</c:v>
                </c:pt>
                <c:pt idx="3">
                  <c:v>612025.891</c:v>
                </c:pt>
                <c:pt idx="4">
                  <c:v>591781.228</c:v>
                </c:pt>
                <c:pt idx="5">
                  <c:v>619436.819</c:v>
                </c:pt>
                <c:pt idx="6">
                  <c:v>580096.891</c:v>
                </c:pt>
                <c:pt idx="7">
                  <c:v>627480.373</c:v>
                </c:pt>
              </c:numCache>
            </c:numRef>
          </c:val>
          <c:smooth val="0"/>
        </c:ser>
        <c:marker val="1"/>
        <c:axId val="50900436"/>
        <c:axId val="55450741"/>
      </c:lineChart>
      <c:catAx>
        <c:axId val="509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450741"/>
        <c:crosses val="autoZero"/>
        <c:auto val="1"/>
        <c:lblOffset val="100"/>
        <c:tickLblSkip val="1"/>
        <c:noMultiLvlLbl val="0"/>
      </c:catAx>
      <c:valAx>
        <c:axId val="554507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043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278241.249</c:v>
                </c:pt>
                <c:pt idx="3">
                  <c:v>285001.651</c:v>
                </c:pt>
                <c:pt idx="4">
                  <c:v>296300.902</c:v>
                </c:pt>
                <c:pt idx="5">
                  <c:v>279260.531</c:v>
                </c:pt>
                <c:pt idx="6">
                  <c:v>282332.564</c:v>
                </c:pt>
                <c:pt idx="7">
                  <c:v>303615.5</c:v>
                </c:pt>
              </c:numCache>
            </c:numRef>
          </c:val>
          <c:smooth val="0"/>
        </c:ser>
        <c:marker val="1"/>
        <c:axId val="29294622"/>
        <c:axId val="62325007"/>
      </c:lineChart>
      <c:catAx>
        <c:axId val="2929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2325007"/>
        <c:crosses val="autoZero"/>
        <c:auto val="1"/>
        <c:lblOffset val="100"/>
        <c:tickLblSkip val="1"/>
        <c:noMultiLvlLbl val="0"/>
      </c:catAx>
      <c:valAx>
        <c:axId val="623250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9462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114088.391</c:v>
                </c:pt>
                <c:pt idx="7">
                  <c:v>107236.373</c:v>
                </c:pt>
              </c:numCache>
            </c:numRef>
          </c:val>
          <c:smooth val="0"/>
        </c:ser>
        <c:marker val="1"/>
        <c:axId val="24054152"/>
        <c:axId val="15160777"/>
      </c:lineChart>
      <c:catAx>
        <c:axId val="2405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60777"/>
        <c:crosses val="autoZero"/>
        <c:auto val="1"/>
        <c:lblOffset val="100"/>
        <c:tickLblSkip val="1"/>
        <c:noMultiLvlLbl val="0"/>
      </c:catAx>
      <c:valAx>
        <c:axId val="15160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541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1290036.881</c:v>
                </c:pt>
                <c:pt idx="2">
                  <c:v>1386815.736</c:v>
                </c:pt>
                <c:pt idx="3">
                  <c:v>1459714.813</c:v>
                </c:pt>
                <c:pt idx="4">
                  <c:v>1335537.646</c:v>
                </c:pt>
                <c:pt idx="5">
                  <c:v>1304285.854</c:v>
                </c:pt>
                <c:pt idx="6">
                  <c:v>1243826.021</c:v>
                </c:pt>
                <c:pt idx="7">
                  <c:v>1236582.934</c:v>
                </c:pt>
              </c:numCache>
            </c:numRef>
          </c:val>
          <c:smooth val="0"/>
        </c:ser>
        <c:marker val="1"/>
        <c:axId val="2229266"/>
        <c:axId val="20063395"/>
      </c:lineChart>
      <c:catAx>
        <c:axId val="2229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63395"/>
        <c:crosses val="autoZero"/>
        <c:auto val="1"/>
        <c:lblOffset val="100"/>
        <c:tickLblSkip val="1"/>
        <c:noMultiLvlLbl val="0"/>
      </c:catAx>
      <c:valAx>
        <c:axId val="2006339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926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marker val="1"/>
        <c:axId val="46352828"/>
        <c:axId val="14522269"/>
      </c:lineChart>
      <c:catAx>
        <c:axId val="46352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22269"/>
        <c:crosses val="autoZero"/>
        <c:auto val="1"/>
        <c:lblOffset val="100"/>
        <c:tickLblSkip val="1"/>
        <c:noMultiLvlLbl val="0"/>
      </c:catAx>
      <c:valAx>
        <c:axId val="1452226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5282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11009702.269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032600"/>
        <c:axId val="27293401"/>
      </c:lineChart>
      <c:catAx>
        <c:axId val="303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93401"/>
        <c:crosses val="autoZero"/>
        <c:auto val="1"/>
        <c:lblOffset val="100"/>
        <c:tickLblSkip val="1"/>
        <c:noMultiLvlLbl val="0"/>
      </c:catAx>
      <c:valAx>
        <c:axId val="27293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26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60631.627</c:v>
                </c:pt>
              </c:numCache>
            </c:numRef>
          </c:val>
          <c:smooth val="0"/>
        </c:ser>
        <c:marker val="1"/>
        <c:axId val="63591558"/>
        <c:axId val="35453111"/>
      </c:lineChart>
      <c:catAx>
        <c:axId val="63591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53111"/>
        <c:crosses val="autoZero"/>
        <c:auto val="1"/>
        <c:lblOffset val="100"/>
        <c:tickLblSkip val="1"/>
        <c:noMultiLvlLbl val="0"/>
      </c:catAx>
      <c:valAx>
        <c:axId val="3545311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9155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1392355.839</c:v>
                </c:pt>
                <c:pt idx="1">
                  <c:v>1348269.469</c:v>
                </c:pt>
                <c:pt idx="2">
                  <c:v>1477904.344</c:v>
                </c:pt>
                <c:pt idx="3">
                  <c:v>1324263.497</c:v>
                </c:pt>
                <c:pt idx="4">
                  <c:v>1379908.455</c:v>
                </c:pt>
                <c:pt idx="5">
                  <c:v>1367551.244</c:v>
                </c:pt>
                <c:pt idx="6">
                  <c:v>1363001.115</c:v>
                </c:pt>
                <c:pt idx="7">
                  <c:v>1423940.479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44314018"/>
        <c:axId val="63281843"/>
      </c:lineChart>
      <c:catAx>
        <c:axId val="4431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81843"/>
        <c:crosses val="autoZero"/>
        <c:auto val="1"/>
        <c:lblOffset val="100"/>
        <c:tickLblSkip val="1"/>
        <c:noMultiLvlLbl val="0"/>
      </c:catAx>
      <c:valAx>
        <c:axId val="632818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140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11009702.269</c:v>
                </c:pt>
              </c:numCache>
            </c:numRef>
          </c:val>
          <c:smooth val="0"/>
        </c:ser>
        <c:marker val="1"/>
        <c:axId val="32665676"/>
        <c:axId val="25555629"/>
      </c:lineChart>
      <c:catAx>
        <c:axId val="3266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55629"/>
        <c:crosses val="autoZero"/>
        <c:auto val="1"/>
        <c:lblOffset val="100"/>
        <c:tickLblSkip val="1"/>
        <c:noMultiLvlLbl val="0"/>
      </c:catAx>
      <c:valAx>
        <c:axId val="25555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656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88481941.32199998</c:v>
                </c:pt>
              </c:numCache>
            </c:numRef>
          </c:val>
        </c:ser>
        <c:axId val="28674070"/>
        <c:axId val="56740039"/>
      </c:barChart>
      <c:catAx>
        <c:axId val="2867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740039"/>
        <c:crosses val="autoZero"/>
        <c:auto val="1"/>
        <c:lblOffset val="100"/>
        <c:tickLblSkip val="1"/>
        <c:noMultiLvlLbl val="0"/>
      </c:catAx>
      <c:valAx>
        <c:axId val="5674003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867407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40898304"/>
        <c:axId val="32540417"/>
      </c:lineChart>
      <c:catAx>
        <c:axId val="4089830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40417"/>
        <c:crosses val="autoZero"/>
        <c:auto val="1"/>
        <c:lblOffset val="100"/>
        <c:tickLblSkip val="1"/>
        <c:noMultiLvlLbl val="0"/>
      </c:catAx>
      <c:valAx>
        <c:axId val="3254041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983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24428298"/>
        <c:axId val="18528091"/>
      </c:lineChart>
      <c:catAx>
        <c:axId val="2442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28091"/>
        <c:crosses val="autoZero"/>
        <c:auto val="1"/>
        <c:lblOffset val="100"/>
        <c:tickLblSkip val="1"/>
        <c:noMultiLvlLbl val="0"/>
      </c:catAx>
      <c:valAx>
        <c:axId val="185280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28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84828.077</c:v>
                </c:pt>
                <c:pt idx="5">
                  <c:v>87609.203</c:v>
                </c:pt>
                <c:pt idx="6">
                  <c:v>86151.861</c:v>
                </c:pt>
                <c:pt idx="7">
                  <c:v>102402.571</c:v>
                </c:pt>
              </c:numCache>
            </c:numRef>
          </c:val>
          <c:smooth val="0"/>
        </c:ser>
        <c:marker val="1"/>
        <c:axId val="32535092"/>
        <c:axId val="24380373"/>
      </c:lineChart>
      <c:catAx>
        <c:axId val="3253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380373"/>
        <c:crosses val="autoZero"/>
        <c:auto val="1"/>
        <c:lblOffset val="100"/>
        <c:tickLblSkip val="1"/>
        <c:noMultiLvlLbl val="0"/>
      </c:catAx>
      <c:valAx>
        <c:axId val="243803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25350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5">
      <selection activeCell="A8" sqref="A8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1154786.521</v>
      </c>
      <c r="C8" s="86">
        <v>1417586.708</v>
      </c>
      <c r="D8" s="87">
        <f aca="true" t="shared" si="0" ref="D8:D41">(C8-B8)/B8*100</f>
        <v>22.75746921365392</v>
      </c>
      <c r="E8" s="87">
        <f aca="true" t="shared" si="1" ref="E8:E41">C8/C$43*100</f>
        <v>12.875795124667185</v>
      </c>
      <c r="F8" s="86">
        <v>9105548.858000001</v>
      </c>
      <c r="G8" s="86">
        <v>11077194.44288</v>
      </c>
      <c r="H8" s="87">
        <f aca="true" t="shared" si="2" ref="H8:H43">(G8-F8)/F8*100</f>
        <v>21.653231624228134</v>
      </c>
      <c r="I8" s="87">
        <f aca="true" t="shared" si="3" ref="I8:I43">G8/G$43*100</f>
        <v>12.509481921046378</v>
      </c>
      <c r="J8" s="86">
        <v>14372301.967999997</v>
      </c>
      <c r="K8" s="86">
        <v>16940820.08988</v>
      </c>
      <c r="L8" s="87">
        <f aca="true" t="shared" si="4" ref="L8:L43">(K8-J8)/J8*100</f>
        <v>17.871306403099677</v>
      </c>
      <c r="M8" s="88">
        <f aca="true" t="shared" si="5" ref="M8:M43">K8/K$43*100</f>
        <v>13.068784480206968</v>
      </c>
    </row>
    <row r="9" spans="1:13" ht="15.75">
      <c r="A9" s="89" t="s">
        <v>78</v>
      </c>
      <c r="B9" s="90">
        <v>836221.426</v>
      </c>
      <c r="C9" s="90">
        <v>1003168.392</v>
      </c>
      <c r="D9" s="91">
        <f t="shared" si="0"/>
        <v>19.964444919640222</v>
      </c>
      <c r="E9" s="91">
        <f t="shared" si="1"/>
        <v>9.111675933500512</v>
      </c>
      <c r="F9" s="90">
        <v>6666841.632999999</v>
      </c>
      <c r="G9" s="90">
        <v>7981106.72516</v>
      </c>
      <c r="H9" s="91">
        <f t="shared" si="2"/>
        <v>19.71345900365413</v>
      </c>
      <c r="I9" s="91">
        <f t="shared" si="3"/>
        <v>9.013068318260292</v>
      </c>
      <c r="J9" s="90">
        <v>10681081.386999998</v>
      </c>
      <c r="K9" s="90">
        <v>12407598.16716</v>
      </c>
      <c r="L9" s="91">
        <f t="shared" si="4"/>
        <v>16.164250768291637</v>
      </c>
      <c r="M9" s="92">
        <f t="shared" si="5"/>
        <v>9.571686937428165</v>
      </c>
    </row>
    <row r="10" spans="1:13" ht="14.25">
      <c r="A10" s="93" t="s">
        <v>152</v>
      </c>
      <c r="B10" s="94">
        <v>323920.006</v>
      </c>
      <c r="C10" s="94">
        <v>488822.546</v>
      </c>
      <c r="D10" s="95">
        <f t="shared" si="0"/>
        <v>50.90841471520594</v>
      </c>
      <c r="E10" s="95">
        <f t="shared" si="1"/>
        <v>4.439925204641662</v>
      </c>
      <c r="F10" s="94">
        <v>2640789.681</v>
      </c>
      <c r="G10" s="94">
        <v>3471597.71564</v>
      </c>
      <c r="H10" s="95">
        <f t="shared" si="2"/>
        <v>31.460590770159115</v>
      </c>
      <c r="I10" s="95">
        <f t="shared" si="3"/>
        <v>3.9204772548574596</v>
      </c>
      <c r="J10" s="94">
        <v>3950667.598</v>
      </c>
      <c r="K10" s="94">
        <v>4921817.20464</v>
      </c>
      <c r="L10" s="95">
        <f t="shared" si="4"/>
        <v>24.581911349151166</v>
      </c>
      <c r="M10" s="96">
        <f t="shared" si="5"/>
        <v>3.7968745289278676</v>
      </c>
    </row>
    <row r="11" spans="1:13" ht="14.25">
      <c r="A11" s="93" t="s">
        <v>4</v>
      </c>
      <c r="B11" s="94">
        <v>100424.707</v>
      </c>
      <c r="C11" s="94">
        <v>67617.36</v>
      </c>
      <c r="D11" s="95">
        <f t="shared" si="0"/>
        <v>-32.66860116405418</v>
      </c>
      <c r="E11" s="95">
        <f t="shared" si="1"/>
        <v>0.6141615672026081</v>
      </c>
      <c r="F11" s="94">
        <v>1313624.214</v>
      </c>
      <c r="G11" s="94">
        <v>1397364.82451</v>
      </c>
      <c r="H11" s="95">
        <f t="shared" si="2"/>
        <v>6.3747767144919605</v>
      </c>
      <c r="I11" s="95">
        <f t="shared" si="3"/>
        <v>1.5780448830660068</v>
      </c>
      <c r="J11" s="94">
        <v>2104668.826</v>
      </c>
      <c r="K11" s="94">
        <v>2254292.35551</v>
      </c>
      <c r="L11" s="95">
        <f t="shared" si="4"/>
        <v>7.10912461198778</v>
      </c>
      <c r="M11" s="96">
        <f t="shared" si="5"/>
        <v>1.7390457364657004</v>
      </c>
    </row>
    <row r="12" spans="1:13" ht="14.25">
      <c r="A12" s="93" t="s">
        <v>5</v>
      </c>
      <c r="B12" s="94">
        <v>101268.756</v>
      </c>
      <c r="C12" s="94">
        <v>101545.315</v>
      </c>
      <c r="D12" s="95">
        <f t="shared" si="0"/>
        <v>0.27309410219279123</v>
      </c>
      <c r="E12" s="95">
        <f t="shared" si="1"/>
        <v>0.9223257134333921</v>
      </c>
      <c r="F12" s="94">
        <v>681930.3759999999</v>
      </c>
      <c r="G12" s="94">
        <v>708565.40988</v>
      </c>
      <c r="H12" s="95">
        <f t="shared" si="2"/>
        <v>3.9058289258550523</v>
      </c>
      <c r="I12" s="95">
        <f t="shared" si="3"/>
        <v>0.8001833163152591</v>
      </c>
      <c r="J12" s="94">
        <v>1083316.337</v>
      </c>
      <c r="K12" s="94">
        <v>1144337.89888</v>
      </c>
      <c r="L12" s="95">
        <f t="shared" si="4"/>
        <v>5.632847931471741</v>
      </c>
      <c r="M12" s="96">
        <f t="shared" si="5"/>
        <v>0.882785207188959</v>
      </c>
    </row>
    <row r="13" spans="1:13" ht="14.25">
      <c r="A13" s="93" t="s">
        <v>6</v>
      </c>
      <c r="B13" s="94">
        <v>95571.15</v>
      </c>
      <c r="C13" s="94">
        <v>106891.292</v>
      </c>
      <c r="D13" s="95">
        <f t="shared" si="0"/>
        <v>11.844727200624883</v>
      </c>
      <c r="E13" s="95">
        <f t="shared" si="1"/>
        <v>0.9708826759138719</v>
      </c>
      <c r="F13" s="94">
        <v>644535.704</v>
      </c>
      <c r="G13" s="94">
        <v>776233.07922</v>
      </c>
      <c r="H13" s="95">
        <f t="shared" si="2"/>
        <v>20.432906106315553</v>
      </c>
      <c r="I13" s="95">
        <f t="shared" si="3"/>
        <v>0.8766004533992943</v>
      </c>
      <c r="J13" s="94">
        <v>1125179.541</v>
      </c>
      <c r="K13" s="94">
        <v>1370674.6612200001</v>
      </c>
      <c r="L13" s="95">
        <f t="shared" si="4"/>
        <v>21.818306436839148</v>
      </c>
      <c r="M13" s="96">
        <f t="shared" si="5"/>
        <v>1.0573898810640028</v>
      </c>
    </row>
    <row r="14" spans="1:13" ht="14.25">
      <c r="A14" s="93" t="s">
        <v>7</v>
      </c>
      <c r="B14" s="94">
        <v>80285.814</v>
      </c>
      <c r="C14" s="94">
        <v>127537.262</v>
      </c>
      <c r="D14" s="95">
        <f t="shared" si="0"/>
        <v>58.85404362967536</v>
      </c>
      <c r="E14" s="95">
        <f t="shared" si="1"/>
        <v>1.1584079104337943</v>
      </c>
      <c r="F14" s="94">
        <v>771964.546</v>
      </c>
      <c r="G14" s="94">
        <v>986223.99638</v>
      </c>
      <c r="H14" s="95">
        <f t="shared" si="2"/>
        <v>27.755089464950643</v>
      </c>
      <c r="I14" s="95">
        <f t="shared" si="3"/>
        <v>1.1137433143775473</v>
      </c>
      <c r="J14" s="94">
        <v>1393411.564</v>
      </c>
      <c r="K14" s="94">
        <v>1747041.35438</v>
      </c>
      <c r="L14" s="95">
        <f t="shared" si="4"/>
        <v>25.378703573038518</v>
      </c>
      <c r="M14" s="96">
        <f t="shared" si="5"/>
        <v>1.347733274851326</v>
      </c>
    </row>
    <row r="15" spans="1:13" ht="14.25">
      <c r="A15" s="93" t="s">
        <v>8</v>
      </c>
      <c r="B15" s="94">
        <v>12872.255</v>
      </c>
      <c r="C15" s="94">
        <v>14495.428</v>
      </c>
      <c r="D15" s="95">
        <f t="shared" si="0"/>
        <v>12.609857402607396</v>
      </c>
      <c r="E15" s="95">
        <f t="shared" si="1"/>
        <v>0.13166049040886196</v>
      </c>
      <c r="F15" s="94">
        <v>133876.035</v>
      </c>
      <c r="G15" s="94">
        <v>121472.805</v>
      </c>
      <c r="H15" s="95">
        <f t="shared" si="2"/>
        <v>-9.26471268737531</v>
      </c>
      <c r="I15" s="95">
        <f t="shared" si="3"/>
        <v>0.13717930707833775</v>
      </c>
      <c r="J15" s="94">
        <v>216072.86800000002</v>
      </c>
      <c r="K15" s="94">
        <v>175708.72</v>
      </c>
      <c r="L15" s="95">
        <f t="shared" si="4"/>
        <v>-18.68080355188325</v>
      </c>
      <c r="M15" s="96">
        <f t="shared" si="5"/>
        <v>0.1355483017227</v>
      </c>
    </row>
    <row r="16" spans="1:13" ht="14.25">
      <c r="A16" s="93" t="s">
        <v>151</v>
      </c>
      <c r="B16" s="94">
        <v>118229.698</v>
      </c>
      <c r="C16" s="94">
        <v>91027.083</v>
      </c>
      <c r="D16" s="95">
        <f t="shared" si="0"/>
        <v>-23.008275805627115</v>
      </c>
      <c r="E16" s="95">
        <f t="shared" si="1"/>
        <v>0.8267896876358658</v>
      </c>
      <c r="F16" s="94">
        <v>440562.872</v>
      </c>
      <c r="G16" s="94">
        <v>465321.11639</v>
      </c>
      <c r="H16" s="95">
        <f t="shared" si="2"/>
        <v>5.61968471778076</v>
      </c>
      <c r="I16" s="95">
        <f t="shared" si="3"/>
        <v>0.5254873987251613</v>
      </c>
      <c r="J16" s="94">
        <v>752534.5449999999</v>
      </c>
      <c r="K16" s="94">
        <v>723189.1593899999</v>
      </c>
      <c r="L16" s="95">
        <f t="shared" si="4"/>
        <v>-3.8995400018480217</v>
      </c>
      <c r="M16" s="96">
        <f t="shared" si="5"/>
        <v>0.5578952619971365</v>
      </c>
    </row>
    <row r="17" spans="1:13" ht="14.25">
      <c r="A17" s="93" t="s">
        <v>157</v>
      </c>
      <c r="B17" s="94">
        <v>3649.04</v>
      </c>
      <c r="C17" s="94">
        <v>5232.106</v>
      </c>
      <c r="D17" s="95">
        <f t="shared" si="0"/>
        <v>43.38308157762041</v>
      </c>
      <c r="E17" s="95">
        <f t="shared" si="1"/>
        <v>0.047522683830456686</v>
      </c>
      <c r="F17" s="94">
        <v>39558.20700000001</v>
      </c>
      <c r="G17" s="94">
        <v>54327.77814</v>
      </c>
      <c r="H17" s="95">
        <f t="shared" si="2"/>
        <v>37.33630075801967</v>
      </c>
      <c r="I17" s="95">
        <f t="shared" si="3"/>
        <v>0.06135239044122564</v>
      </c>
      <c r="J17" s="94">
        <v>55230.11</v>
      </c>
      <c r="K17" s="94">
        <v>70536.81214</v>
      </c>
      <c r="L17" s="95">
        <f t="shared" si="4"/>
        <v>27.714415452006154</v>
      </c>
      <c r="M17" s="96">
        <f t="shared" si="5"/>
        <v>0.05441474443903596</v>
      </c>
    </row>
    <row r="18" spans="1:13" ht="15.75">
      <c r="A18" s="89" t="s">
        <v>79</v>
      </c>
      <c r="B18" s="90">
        <v>73290.298</v>
      </c>
      <c r="C18" s="90">
        <v>113811.255</v>
      </c>
      <c r="D18" s="91">
        <f t="shared" si="0"/>
        <v>55.28829613982469</v>
      </c>
      <c r="E18" s="91">
        <f t="shared" si="1"/>
        <v>1.0337359922968845</v>
      </c>
      <c r="F18" s="90">
        <v>591533.543</v>
      </c>
      <c r="G18" s="90">
        <v>888589.62083</v>
      </c>
      <c r="H18" s="91">
        <f t="shared" si="2"/>
        <v>50.217959969516066</v>
      </c>
      <c r="I18" s="91">
        <f t="shared" si="3"/>
        <v>1.00348475909865</v>
      </c>
      <c r="J18" s="90">
        <v>886033.8430000001</v>
      </c>
      <c r="K18" s="90">
        <v>1255485.1518299999</v>
      </c>
      <c r="L18" s="91">
        <f t="shared" si="4"/>
        <v>41.697200592144846</v>
      </c>
      <c r="M18" s="92">
        <f t="shared" si="5"/>
        <v>0.9685283699558145</v>
      </c>
    </row>
    <row r="19" spans="1:13" ht="14.25">
      <c r="A19" s="93" t="s">
        <v>114</v>
      </c>
      <c r="B19" s="94">
        <v>73290.298</v>
      </c>
      <c r="C19" s="94">
        <v>113811.255</v>
      </c>
      <c r="D19" s="95">
        <f t="shared" si="0"/>
        <v>55.28829613982469</v>
      </c>
      <c r="E19" s="95">
        <f t="shared" si="1"/>
        <v>1.0337359922968845</v>
      </c>
      <c r="F19" s="94">
        <v>591533.543</v>
      </c>
      <c r="G19" s="94">
        <v>888589.62083</v>
      </c>
      <c r="H19" s="95">
        <f t="shared" si="2"/>
        <v>50.217959969516066</v>
      </c>
      <c r="I19" s="95">
        <f t="shared" si="3"/>
        <v>1.00348475909865</v>
      </c>
      <c r="J19" s="94">
        <v>886033.8430000001</v>
      </c>
      <c r="K19" s="94">
        <v>1255485.1518299999</v>
      </c>
      <c r="L19" s="95">
        <f t="shared" si="4"/>
        <v>41.697200592144846</v>
      </c>
      <c r="M19" s="96">
        <f t="shared" si="5"/>
        <v>0.9685283699558145</v>
      </c>
    </row>
    <row r="20" spans="1:13" ht="15.75">
      <c r="A20" s="89" t="s">
        <v>80</v>
      </c>
      <c r="B20" s="90">
        <v>245274.797</v>
      </c>
      <c r="C20" s="90">
        <v>300607.061</v>
      </c>
      <c r="D20" s="91">
        <f t="shared" si="0"/>
        <v>22.559294585819185</v>
      </c>
      <c r="E20" s="91">
        <f t="shared" si="1"/>
        <v>2.730383198869787</v>
      </c>
      <c r="F20" s="90">
        <v>1847173.683</v>
      </c>
      <c r="G20" s="90">
        <v>2207498.09689</v>
      </c>
      <c r="H20" s="91">
        <f t="shared" si="2"/>
        <v>19.50679663781244</v>
      </c>
      <c r="I20" s="91">
        <f t="shared" si="3"/>
        <v>2.4929288436874373</v>
      </c>
      <c r="J20" s="90">
        <v>2805186.7389999996</v>
      </c>
      <c r="K20" s="90">
        <v>3277736.7718900004</v>
      </c>
      <c r="L20" s="91">
        <f t="shared" si="4"/>
        <v>16.84558201848825</v>
      </c>
      <c r="M20" s="92">
        <f t="shared" si="5"/>
        <v>2.5285691735944265</v>
      </c>
    </row>
    <row r="21" spans="1:13" ht="14.25">
      <c r="A21" s="93" t="s">
        <v>9</v>
      </c>
      <c r="B21" s="94">
        <v>245274.797</v>
      </c>
      <c r="C21" s="94">
        <v>300607.061</v>
      </c>
      <c r="D21" s="95">
        <f t="shared" si="0"/>
        <v>22.559294585819185</v>
      </c>
      <c r="E21" s="95">
        <f t="shared" si="1"/>
        <v>2.730383198869787</v>
      </c>
      <c r="F21" s="94">
        <v>1847173.683</v>
      </c>
      <c r="G21" s="94">
        <v>2207498.09689</v>
      </c>
      <c r="H21" s="95">
        <f t="shared" si="2"/>
        <v>19.50679663781244</v>
      </c>
      <c r="I21" s="95">
        <f t="shared" si="3"/>
        <v>2.4929288436874373</v>
      </c>
      <c r="J21" s="94">
        <v>2805186.7389999996</v>
      </c>
      <c r="K21" s="94">
        <v>3277736.7718900004</v>
      </c>
      <c r="L21" s="95">
        <f t="shared" si="4"/>
        <v>16.84558201848825</v>
      </c>
      <c r="M21" s="96">
        <f t="shared" si="5"/>
        <v>2.5285691735944265</v>
      </c>
    </row>
    <row r="22" spans="1:13" ht="16.5">
      <c r="A22" s="97" t="s">
        <v>10</v>
      </c>
      <c r="B22" s="98">
        <v>7047525.259</v>
      </c>
      <c r="C22" s="98">
        <v>9241795.816</v>
      </c>
      <c r="D22" s="99">
        <f t="shared" si="0"/>
        <v>31.13533440973227</v>
      </c>
      <c r="E22" s="99">
        <f t="shared" si="1"/>
        <v>83.94228645012267</v>
      </c>
      <c r="F22" s="98">
        <v>59691209.825</v>
      </c>
      <c r="G22" s="98">
        <v>74584254.41943</v>
      </c>
      <c r="H22" s="99">
        <f t="shared" si="2"/>
        <v>24.95014699499768</v>
      </c>
      <c r="I22" s="99">
        <f t="shared" si="3"/>
        <v>84.22804050842375</v>
      </c>
      <c r="J22" s="98">
        <v>89555358.33000001</v>
      </c>
      <c r="K22" s="98">
        <v>107896136.24643001</v>
      </c>
      <c r="L22" s="99">
        <f t="shared" si="4"/>
        <v>20.47982193186764</v>
      </c>
      <c r="M22" s="100">
        <f t="shared" si="5"/>
        <v>83.23512931313051</v>
      </c>
    </row>
    <row r="23" spans="1:13" ht="15.75">
      <c r="A23" s="89" t="s">
        <v>81</v>
      </c>
      <c r="B23" s="90">
        <v>708706.907</v>
      </c>
      <c r="C23" s="90">
        <v>913163.141</v>
      </c>
      <c r="D23" s="91">
        <f t="shared" si="0"/>
        <v>28.849194495010046</v>
      </c>
      <c r="E23" s="91">
        <f t="shared" si="1"/>
        <v>8.294167441441312</v>
      </c>
      <c r="F23" s="90">
        <v>5668419.380999999</v>
      </c>
      <c r="G23" s="90">
        <v>7322225.23684</v>
      </c>
      <c r="H23" s="91">
        <f t="shared" si="2"/>
        <v>29.175785076584148</v>
      </c>
      <c r="I23" s="91">
        <f t="shared" si="3"/>
        <v>8.268993082535872</v>
      </c>
      <c r="J23" s="90">
        <v>8572394.426</v>
      </c>
      <c r="K23" s="90">
        <v>10697862.68884</v>
      </c>
      <c r="L23" s="91">
        <f t="shared" si="4"/>
        <v>24.794335832162268</v>
      </c>
      <c r="M23" s="92">
        <f t="shared" si="5"/>
        <v>8.25273281562178</v>
      </c>
    </row>
    <row r="24" spans="1:13" ht="14.25">
      <c r="A24" s="93" t="s">
        <v>11</v>
      </c>
      <c r="B24" s="94">
        <v>481124.551</v>
      </c>
      <c r="C24" s="94">
        <v>615450.814</v>
      </c>
      <c r="D24" s="95">
        <f t="shared" si="0"/>
        <v>27.919228549199527</v>
      </c>
      <c r="E24" s="95">
        <f t="shared" si="1"/>
        <v>5.590076815515436</v>
      </c>
      <c r="F24" s="94">
        <v>4123231.77</v>
      </c>
      <c r="G24" s="94">
        <v>5343338.78545</v>
      </c>
      <c r="H24" s="95">
        <f t="shared" si="2"/>
        <v>29.59103643717802</v>
      </c>
      <c r="I24" s="95">
        <f t="shared" si="3"/>
        <v>6.034235498824925</v>
      </c>
      <c r="J24" s="94">
        <v>6194863.2700000005</v>
      </c>
      <c r="K24" s="94">
        <v>7718532.89245</v>
      </c>
      <c r="L24" s="95">
        <f t="shared" si="4"/>
        <v>24.595694142737706</v>
      </c>
      <c r="M24" s="96">
        <f t="shared" si="5"/>
        <v>5.95436598344349</v>
      </c>
    </row>
    <row r="25" spans="1:13" ht="14.25">
      <c r="A25" s="93" t="s">
        <v>12</v>
      </c>
      <c r="B25" s="94">
        <v>115701.697</v>
      </c>
      <c r="C25" s="94">
        <v>152602.952</v>
      </c>
      <c r="D25" s="95">
        <f t="shared" si="0"/>
        <v>31.893443187786595</v>
      </c>
      <c r="E25" s="95">
        <f t="shared" si="1"/>
        <v>1.386077009810267</v>
      </c>
      <c r="F25" s="94">
        <v>776641.88</v>
      </c>
      <c r="G25" s="94">
        <v>970162.69194</v>
      </c>
      <c r="H25" s="95">
        <f t="shared" si="2"/>
        <v>24.917637964617622</v>
      </c>
      <c r="I25" s="95">
        <f t="shared" si="3"/>
        <v>1.0956052742305906</v>
      </c>
      <c r="J25" s="94">
        <v>1181095.274</v>
      </c>
      <c r="K25" s="94">
        <v>1460994.9609400001</v>
      </c>
      <c r="L25" s="95">
        <f t="shared" si="4"/>
        <v>23.698315716061373</v>
      </c>
      <c r="M25" s="96">
        <f t="shared" si="5"/>
        <v>1.1270663503828349</v>
      </c>
    </row>
    <row r="26" spans="1:13" ht="14.25">
      <c r="A26" s="93" t="s">
        <v>13</v>
      </c>
      <c r="B26" s="94">
        <v>111880.659</v>
      </c>
      <c r="C26" s="94">
        <v>145109.375</v>
      </c>
      <c r="D26" s="95">
        <f t="shared" si="0"/>
        <v>29.700143257111133</v>
      </c>
      <c r="E26" s="95">
        <f t="shared" si="1"/>
        <v>1.3180136161156093</v>
      </c>
      <c r="F26" s="94">
        <v>768545.7289999999</v>
      </c>
      <c r="G26" s="94">
        <v>1008723.75945</v>
      </c>
      <c r="H26" s="95">
        <f t="shared" si="2"/>
        <v>31.250974585794633</v>
      </c>
      <c r="I26" s="95">
        <f t="shared" si="3"/>
        <v>1.1391523094803555</v>
      </c>
      <c r="J26" s="94">
        <v>1196435.88</v>
      </c>
      <c r="K26" s="94">
        <v>1518334.8354500001</v>
      </c>
      <c r="L26" s="95">
        <f t="shared" si="4"/>
        <v>26.904822968866522</v>
      </c>
      <c r="M26" s="96">
        <f t="shared" si="5"/>
        <v>1.1713004817954547</v>
      </c>
    </row>
    <row r="27" spans="1:13" ht="15.75">
      <c r="A27" s="89" t="s">
        <v>82</v>
      </c>
      <c r="B27" s="90">
        <v>1078605.892</v>
      </c>
      <c r="C27" s="90">
        <v>1445943.382</v>
      </c>
      <c r="D27" s="91">
        <f t="shared" si="0"/>
        <v>34.056692321499014</v>
      </c>
      <c r="E27" s="91">
        <f t="shared" si="1"/>
        <v>13.133355895222165</v>
      </c>
      <c r="F27" s="90">
        <v>8017945.869</v>
      </c>
      <c r="G27" s="90">
        <v>11090426.63993</v>
      </c>
      <c r="H27" s="91">
        <f t="shared" si="2"/>
        <v>38.32004881461243</v>
      </c>
      <c r="I27" s="91">
        <f t="shared" si="3"/>
        <v>12.524425048624959</v>
      </c>
      <c r="J27" s="90">
        <v>11622036.450999998</v>
      </c>
      <c r="K27" s="90">
        <v>15726356.677930001</v>
      </c>
      <c r="L27" s="91">
        <f t="shared" si="4"/>
        <v>35.31498325817808</v>
      </c>
      <c r="M27" s="92">
        <f t="shared" si="5"/>
        <v>12.13190182011942</v>
      </c>
    </row>
    <row r="28" spans="1:13" ht="15">
      <c r="A28" s="93" t="s">
        <v>14</v>
      </c>
      <c r="B28" s="94">
        <v>1078605.892</v>
      </c>
      <c r="C28" s="94">
        <v>1445943.382</v>
      </c>
      <c r="D28" s="95">
        <f t="shared" si="0"/>
        <v>34.056692321499014</v>
      </c>
      <c r="E28" s="95">
        <f t="shared" si="1"/>
        <v>13.133355895222165</v>
      </c>
      <c r="F28" s="94">
        <v>8017945.869</v>
      </c>
      <c r="G28" s="101">
        <v>11090426.63993</v>
      </c>
      <c r="H28" s="95">
        <f t="shared" si="2"/>
        <v>38.32004881461243</v>
      </c>
      <c r="I28" s="95">
        <f t="shared" si="3"/>
        <v>12.524425048624959</v>
      </c>
      <c r="J28" s="94">
        <v>11622036.450999998</v>
      </c>
      <c r="K28" s="94">
        <v>15726356.677930001</v>
      </c>
      <c r="L28" s="95">
        <f t="shared" si="4"/>
        <v>35.31498325817808</v>
      </c>
      <c r="M28" s="96">
        <f t="shared" si="5"/>
        <v>12.13190182011942</v>
      </c>
    </row>
    <row r="29" spans="1:13" ht="15.75">
      <c r="A29" s="89" t="s">
        <v>83</v>
      </c>
      <c r="B29" s="90">
        <v>5260212.46</v>
      </c>
      <c r="C29" s="90">
        <v>9241796.294</v>
      </c>
      <c r="D29" s="91">
        <f t="shared" si="0"/>
        <v>75.69245281016653</v>
      </c>
      <c r="E29" s="91">
        <f t="shared" si="1"/>
        <v>83.94229079174778</v>
      </c>
      <c r="F29" s="90">
        <v>46004844.576000005</v>
      </c>
      <c r="G29" s="90">
        <v>56171602.54266</v>
      </c>
      <c r="H29" s="91">
        <f t="shared" si="2"/>
        <v>22.099320322372805</v>
      </c>
      <c r="I29" s="91">
        <f t="shared" si="3"/>
        <v>63.434622377262905</v>
      </c>
      <c r="J29" s="90">
        <v>69360927.45300001</v>
      </c>
      <c r="K29" s="90">
        <v>81471916.88166</v>
      </c>
      <c r="L29" s="91">
        <f t="shared" si="4"/>
        <v>17.460823944239465</v>
      </c>
      <c r="M29" s="92">
        <f t="shared" si="5"/>
        <v>62.85049467893218</v>
      </c>
    </row>
    <row r="30" spans="1:13" ht="14.25">
      <c r="A30" s="93" t="s">
        <v>15</v>
      </c>
      <c r="B30" s="94">
        <v>1169171.785</v>
      </c>
      <c r="C30" s="94">
        <v>1492895.389</v>
      </c>
      <c r="D30" s="95">
        <f t="shared" si="0"/>
        <v>27.688283976165234</v>
      </c>
      <c r="E30" s="95">
        <f t="shared" si="1"/>
        <v>13.559816174097705</v>
      </c>
      <c r="F30" s="94">
        <v>9488044.132000001</v>
      </c>
      <c r="G30" s="94">
        <v>11302737.03196</v>
      </c>
      <c r="H30" s="95">
        <f t="shared" si="2"/>
        <v>19.126100961521097</v>
      </c>
      <c r="I30" s="95">
        <f t="shared" si="3"/>
        <v>12.764187293879816</v>
      </c>
      <c r="J30" s="94">
        <v>14183528.867</v>
      </c>
      <c r="K30" s="94">
        <v>16363807.51396</v>
      </c>
      <c r="L30" s="95">
        <f t="shared" si="4"/>
        <v>15.371905450361709</v>
      </c>
      <c r="M30" s="96">
        <f t="shared" si="5"/>
        <v>12.623655321343389</v>
      </c>
    </row>
    <row r="31" spans="1:13" ht="14.25">
      <c r="A31" s="93" t="s">
        <v>126</v>
      </c>
      <c r="B31" s="94">
        <v>1016143.817</v>
      </c>
      <c r="C31" s="94">
        <v>1288712.268</v>
      </c>
      <c r="D31" s="95">
        <f t="shared" si="0"/>
        <v>26.82380647699201</v>
      </c>
      <c r="E31" s="95">
        <f t="shared" si="1"/>
        <v>11.705241763181931</v>
      </c>
      <c r="F31" s="94">
        <v>11161372.114000002</v>
      </c>
      <c r="G31" s="94">
        <v>13560325.4493</v>
      </c>
      <c r="H31" s="95">
        <f t="shared" si="2"/>
        <v>21.493355035541985</v>
      </c>
      <c r="I31" s="95">
        <f t="shared" si="3"/>
        <v>15.313683164653384</v>
      </c>
      <c r="J31" s="94">
        <v>17018848.310000002</v>
      </c>
      <c r="K31" s="94">
        <v>19686186.0593</v>
      </c>
      <c r="L31" s="95">
        <f t="shared" si="4"/>
        <v>15.672845193247973</v>
      </c>
      <c r="M31" s="96">
        <f t="shared" si="5"/>
        <v>15.18666283457763</v>
      </c>
    </row>
    <row r="32" spans="1:13" ht="14.25">
      <c r="A32" s="93" t="s">
        <v>127</v>
      </c>
      <c r="B32" s="94">
        <v>71246.692</v>
      </c>
      <c r="C32" s="94">
        <v>60631.329</v>
      </c>
      <c r="D32" s="95">
        <f t="shared" si="0"/>
        <v>-14.89944684028277</v>
      </c>
      <c r="E32" s="95">
        <f t="shared" si="1"/>
        <v>0.5507081619308553</v>
      </c>
      <c r="F32" s="94">
        <v>906252.632</v>
      </c>
      <c r="G32" s="94">
        <v>1050372.37408</v>
      </c>
      <c r="H32" s="95">
        <f t="shared" si="2"/>
        <v>15.902821905404407</v>
      </c>
      <c r="I32" s="95">
        <f t="shared" si="3"/>
        <v>1.1861861134310925</v>
      </c>
      <c r="J32" s="94">
        <v>1526408.0289999999</v>
      </c>
      <c r="K32" s="94">
        <v>1282584.11008</v>
      </c>
      <c r="L32" s="95">
        <f t="shared" si="4"/>
        <v>-15.973705214308714</v>
      </c>
      <c r="M32" s="96">
        <f t="shared" si="5"/>
        <v>0.989433523491973</v>
      </c>
    </row>
    <row r="33" spans="1:13" ht="14.25">
      <c r="A33" s="93" t="s">
        <v>149</v>
      </c>
      <c r="B33" s="94">
        <v>736089.521</v>
      </c>
      <c r="C33" s="94">
        <v>1025829.308</v>
      </c>
      <c r="D33" s="95">
        <f t="shared" si="0"/>
        <v>39.362031211418376</v>
      </c>
      <c r="E33" s="95">
        <f t="shared" si="1"/>
        <v>9.317502716516097</v>
      </c>
      <c r="F33" s="94">
        <v>5987247.092</v>
      </c>
      <c r="G33" s="94">
        <v>6718929.2458</v>
      </c>
      <c r="H33" s="95">
        <f t="shared" si="2"/>
        <v>12.220677425818181</v>
      </c>
      <c r="I33" s="95">
        <f t="shared" si="3"/>
        <v>7.587690580185602</v>
      </c>
      <c r="J33" s="94">
        <v>9403605.225</v>
      </c>
      <c r="K33" s="94">
        <v>10318942.487799998</v>
      </c>
      <c r="L33" s="95">
        <f t="shared" si="4"/>
        <v>9.733897169210428</v>
      </c>
      <c r="M33" s="96">
        <f t="shared" si="5"/>
        <v>7.960419550011534</v>
      </c>
    </row>
    <row r="34" spans="1:13" ht="14.25">
      <c r="A34" s="93" t="s">
        <v>32</v>
      </c>
      <c r="B34" s="94">
        <v>496324.687</v>
      </c>
      <c r="C34" s="94">
        <v>426466.149</v>
      </c>
      <c r="D34" s="95">
        <f t="shared" si="0"/>
        <v>-14.075168902489027</v>
      </c>
      <c r="E34" s="95">
        <f t="shared" si="1"/>
        <v>3.8735484264499673</v>
      </c>
      <c r="F34" s="94">
        <v>4047143.87</v>
      </c>
      <c r="G34" s="94">
        <v>5464704.19212</v>
      </c>
      <c r="H34" s="95">
        <f t="shared" si="2"/>
        <v>35.02619051000032</v>
      </c>
      <c r="I34" s="95">
        <f t="shared" si="3"/>
        <v>6.171293520908726</v>
      </c>
      <c r="J34" s="94">
        <v>6009157.038</v>
      </c>
      <c r="K34" s="94">
        <v>7729305.342119999</v>
      </c>
      <c r="L34" s="95">
        <f t="shared" si="4"/>
        <v>28.625451011553338</v>
      </c>
      <c r="M34" s="96">
        <f t="shared" si="5"/>
        <v>5.962676255455953</v>
      </c>
    </row>
    <row r="35" spans="1:13" ht="14.25">
      <c r="A35" s="93" t="s">
        <v>16</v>
      </c>
      <c r="B35" s="94">
        <v>467499.144</v>
      </c>
      <c r="C35" s="94">
        <v>570225.571</v>
      </c>
      <c r="D35" s="95">
        <f t="shared" si="0"/>
        <v>21.97360750675514</v>
      </c>
      <c r="E35" s="95">
        <f t="shared" si="1"/>
        <v>5.179300557495324</v>
      </c>
      <c r="F35" s="94">
        <v>3694479.6489999997</v>
      </c>
      <c r="G35" s="94">
        <v>4686223.01504</v>
      </c>
      <c r="H35" s="95">
        <f t="shared" si="2"/>
        <v>26.84392553924176</v>
      </c>
      <c r="I35" s="95">
        <f t="shared" si="3"/>
        <v>5.292154289330406</v>
      </c>
      <c r="J35" s="94">
        <v>5823417.941000001</v>
      </c>
      <c r="K35" s="94">
        <v>6769157.2450399995</v>
      </c>
      <c r="L35" s="95">
        <f t="shared" si="4"/>
        <v>16.240278709544175</v>
      </c>
      <c r="M35" s="96">
        <f t="shared" si="5"/>
        <v>5.221981974822208</v>
      </c>
    </row>
    <row r="36" spans="1:13" ht="14.25">
      <c r="A36" s="93" t="s">
        <v>150</v>
      </c>
      <c r="B36" s="94">
        <v>950308.322</v>
      </c>
      <c r="C36" s="94">
        <v>1213842.89</v>
      </c>
      <c r="D36" s="95">
        <f t="shared" si="0"/>
        <v>27.731480604670516</v>
      </c>
      <c r="E36" s="95">
        <f t="shared" si="1"/>
        <v>11.025210857982962</v>
      </c>
      <c r="F36" s="94">
        <v>7810028.159999999</v>
      </c>
      <c r="G36" s="94">
        <v>10230822.07231</v>
      </c>
      <c r="H36" s="95">
        <f t="shared" si="2"/>
        <v>30.995969063317713</v>
      </c>
      <c r="I36" s="95">
        <f t="shared" si="3"/>
        <v>11.553673126435578</v>
      </c>
      <c r="J36" s="94">
        <v>11054239.391</v>
      </c>
      <c r="K36" s="94">
        <v>14612435.975310002</v>
      </c>
      <c r="L36" s="95">
        <f t="shared" si="4"/>
        <v>32.18852476821669</v>
      </c>
      <c r="M36" s="96">
        <f t="shared" si="5"/>
        <v>11.272581579815482</v>
      </c>
    </row>
    <row r="37" spans="1:13" ht="14.25">
      <c r="A37" s="93" t="s">
        <v>17</v>
      </c>
      <c r="B37" s="94">
        <v>259432.823</v>
      </c>
      <c r="C37" s="94">
        <v>294467.998</v>
      </c>
      <c r="D37" s="95">
        <f t="shared" si="0"/>
        <v>13.504526757587653</v>
      </c>
      <c r="E37" s="95">
        <f t="shared" si="1"/>
        <v>2.6746227173420327</v>
      </c>
      <c r="F37" s="94">
        <v>2134459.423</v>
      </c>
      <c r="G37" s="94">
        <v>2182741.2824</v>
      </c>
      <c r="H37" s="95">
        <f t="shared" si="2"/>
        <v>2.2620181428485258</v>
      </c>
      <c r="I37" s="95">
        <f t="shared" si="3"/>
        <v>2.4649709591452535</v>
      </c>
      <c r="J37" s="94">
        <v>3181851.73</v>
      </c>
      <c r="K37" s="94">
        <v>3251463.0004</v>
      </c>
      <c r="L37" s="95">
        <f t="shared" si="4"/>
        <v>2.187759716886613</v>
      </c>
      <c r="M37" s="96">
        <f t="shared" si="5"/>
        <v>2.50830060009779</v>
      </c>
    </row>
    <row r="38" spans="1:13" ht="14.25">
      <c r="A38" s="93" t="s">
        <v>87</v>
      </c>
      <c r="B38" s="94">
        <v>89719.31</v>
      </c>
      <c r="C38" s="94">
        <v>106663.606</v>
      </c>
      <c r="D38" s="95">
        <f t="shared" si="0"/>
        <v>18.885896469778917</v>
      </c>
      <c r="E38" s="95">
        <f t="shared" si="1"/>
        <v>0.9688146272560998</v>
      </c>
      <c r="F38" s="94">
        <v>730735.862</v>
      </c>
      <c r="G38" s="94">
        <v>920338.63969</v>
      </c>
      <c r="H38" s="95">
        <f t="shared" si="2"/>
        <v>25.946828060561234</v>
      </c>
      <c r="I38" s="95">
        <f t="shared" si="3"/>
        <v>1.0393389439726377</v>
      </c>
      <c r="J38" s="94">
        <v>1099920.632</v>
      </c>
      <c r="K38" s="94">
        <v>1388860.97669</v>
      </c>
      <c r="L38" s="95">
        <f t="shared" si="4"/>
        <v>26.26919945711137</v>
      </c>
      <c r="M38" s="96">
        <f t="shared" si="5"/>
        <v>1.0714194874293086</v>
      </c>
    </row>
    <row r="39" spans="1:13" ht="14.25">
      <c r="A39" s="93" t="s">
        <v>84</v>
      </c>
      <c r="B39" s="94">
        <v>4276.358</v>
      </c>
      <c r="C39" s="94">
        <v>5140.01638</v>
      </c>
      <c r="D39" s="95">
        <f t="shared" si="0"/>
        <v>20.196119688763194</v>
      </c>
      <c r="E39" s="95">
        <f t="shared" si="1"/>
        <v>0.046686243227891125</v>
      </c>
      <c r="F39" s="94">
        <v>45081.644</v>
      </c>
      <c r="G39" s="94">
        <v>54409.23996</v>
      </c>
      <c r="H39" s="95">
        <f t="shared" si="2"/>
        <v>20.690452105074073</v>
      </c>
      <c r="I39" s="95">
        <f t="shared" si="3"/>
        <v>0.06144438532041641</v>
      </c>
      <c r="J39" s="94">
        <v>59950.29</v>
      </c>
      <c r="K39" s="94">
        <v>69174.17396</v>
      </c>
      <c r="L39" s="95">
        <f t="shared" si="4"/>
        <v>15.38588714082951</v>
      </c>
      <c r="M39" s="96">
        <f t="shared" si="5"/>
        <v>0.05336355420122926</v>
      </c>
    </row>
    <row r="40" spans="1:13" ht="15.75">
      <c r="A40" s="102" t="s">
        <v>18</v>
      </c>
      <c r="B40" s="98">
        <v>326843.058</v>
      </c>
      <c r="C40" s="98">
        <v>350319.18396</v>
      </c>
      <c r="D40" s="99">
        <f t="shared" si="0"/>
        <v>7.182690709006883</v>
      </c>
      <c r="E40" s="99">
        <f t="shared" si="1"/>
        <v>3.1819133287962194</v>
      </c>
      <c r="F40" s="98">
        <v>2405542.64</v>
      </c>
      <c r="G40" s="98">
        <v>2549747.04934</v>
      </c>
      <c r="H40" s="99">
        <f t="shared" si="2"/>
        <v>5.99467275874186</v>
      </c>
      <c r="I40" s="99">
        <f t="shared" si="3"/>
        <v>2.8794307783828446</v>
      </c>
      <c r="J40" s="98">
        <v>3406207.2070000004</v>
      </c>
      <c r="K40" s="98">
        <v>3795561.3733400004</v>
      </c>
      <c r="L40" s="99">
        <f t="shared" si="4"/>
        <v>11.430724635302552</v>
      </c>
      <c r="M40" s="100">
        <f t="shared" si="5"/>
        <v>2.9280385073689907</v>
      </c>
    </row>
    <row r="41" spans="1:13" ht="14.25">
      <c r="A41" s="93" t="s">
        <v>88</v>
      </c>
      <c r="B41" s="94">
        <v>326843.058</v>
      </c>
      <c r="C41" s="94">
        <v>350319.18396</v>
      </c>
      <c r="D41" s="95">
        <f t="shared" si="0"/>
        <v>7.182690709006883</v>
      </c>
      <c r="E41" s="95">
        <f t="shared" si="1"/>
        <v>3.1819133287962194</v>
      </c>
      <c r="F41" s="94">
        <v>2405542.64</v>
      </c>
      <c r="G41" s="94">
        <v>2549747.04934</v>
      </c>
      <c r="H41" s="95">
        <f t="shared" si="2"/>
        <v>5.99467275874186</v>
      </c>
      <c r="I41" s="95">
        <f t="shared" si="3"/>
        <v>2.8794307783828446</v>
      </c>
      <c r="J41" s="94">
        <v>3406207.2070000004</v>
      </c>
      <c r="K41" s="94">
        <v>3795561.3733400004</v>
      </c>
      <c r="L41" s="95">
        <f t="shared" si="4"/>
        <v>11.430724635302552</v>
      </c>
      <c r="M41" s="96">
        <f t="shared" si="5"/>
        <v>2.9280385073689907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1603179.65200001</v>
      </c>
      <c r="G42" s="142">
        <f>G43-G44</f>
        <v>339189.410409987</v>
      </c>
      <c r="H42" s="143">
        <f t="shared" si="2"/>
        <v>-78.84270736677334</v>
      </c>
      <c r="I42" s="144">
        <f t="shared" si="3"/>
        <v>0.3830467921470319</v>
      </c>
      <c r="J42" s="142">
        <f>J43-J44</f>
        <v>3005692.528000012</v>
      </c>
      <c r="K42" s="141">
        <f>K43-K44</f>
        <v>995605.8214100152</v>
      </c>
      <c r="L42" s="143">
        <f t="shared" si="4"/>
        <v>-66.87599239991154</v>
      </c>
      <c r="M42" s="145">
        <f t="shared" si="5"/>
        <v>0.7680477000649786</v>
      </c>
    </row>
    <row r="43" spans="1:13" s="108" customFormat="1" ht="22.5" customHeight="1" thickBot="1">
      <c r="A43" s="103" t="s">
        <v>134</v>
      </c>
      <c r="B43" s="104">
        <v>8529154.837</v>
      </c>
      <c r="C43" s="104">
        <v>11009702.26906</v>
      </c>
      <c r="D43" s="105">
        <f>(C43-B43)/B43*100</f>
        <v>29.083156297025276</v>
      </c>
      <c r="E43" s="106">
        <f>C43/C$43*100</f>
        <v>100</v>
      </c>
      <c r="F43" s="104">
        <v>72805480.976</v>
      </c>
      <c r="G43" s="107">
        <v>88550385.32205999</v>
      </c>
      <c r="H43" s="105">
        <f t="shared" si="2"/>
        <v>21.625987679760307</v>
      </c>
      <c r="I43" s="106">
        <f t="shared" si="3"/>
        <v>100</v>
      </c>
      <c r="J43" s="104">
        <v>110339560.03300002</v>
      </c>
      <c r="K43" s="104">
        <v>129628123.53006001</v>
      </c>
      <c r="L43" s="105">
        <f t="shared" si="4"/>
        <v>17.48109516776324</v>
      </c>
      <c r="M43" s="106">
        <f t="shared" si="5"/>
        <v>100</v>
      </c>
    </row>
    <row r="44" spans="6:11" ht="23.25" customHeight="1" hidden="1">
      <c r="F44" s="159">
        <v>71202301.32399999</v>
      </c>
      <c r="G44" s="75">
        <v>88211195.91165</v>
      </c>
      <c r="J44" s="165">
        <v>107333867.50500001</v>
      </c>
      <c r="K44" s="166">
        <v>128632517.70865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56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28">
      <selection activeCell="N72" sqref="N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1392355.839</v>
      </c>
      <c r="D3" s="21">
        <v>1348269.469</v>
      </c>
      <c r="E3" s="21">
        <v>1477904.344</v>
      </c>
      <c r="F3" s="21">
        <v>1324263.497</v>
      </c>
      <c r="G3" s="21">
        <v>1379908.455</v>
      </c>
      <c r="H3" s="21">
        <v>1367551.244</v>
      </c>
      <c r="I3" s="21">
        <v>1363001.115</v>
      </c>
      <c r="J3" s="21">
        <v>1423940.479</v>
      </c>
      <c r="K3" s="21"/>
      <c r="L3" s="21"/>
      <c r="M3" s="21"/>
      <c r="N3" s="21"/>
      <c r="O3" s="167">
        <v>11077194.442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438873.956</v>
      </c>
      <c r="F5" s="23">
        <v>379673.832</v>
      </c>
      <c r="G5" s="23">
        <v>461919.984</v>
      </c>
      <c r="H5" s="23">
        <v>475968.303</v>
      </c>
      <c r="I5" s="23">
        <v>455345.93</v>
      </c>
      <c r="J5" s="23">
        <v>490326.249</v>
      </c>
      <c r="K5" s="23"/>
      <c r="L5" s="23"/>
      <c r="M5" s="23"/>
      <c r="N5" s="23"/>
      <c r="O5" s="167">
        <f>SUM(C5:N5)</f>
        <v>3471597.7169999997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234851.854</v>
      </c>
      <c r="E7" s="23">
        <v>216565.357</v>
      </c>
      <c r="F7" s="23">
        <v>185975.609</v>
      </c>
      <c r="G7" s="23">
        <v>173207.282</v>
      </c>
      <c r="H7" s="23">
        <v>138236.163</v>
      </c>
      <c r="I7" s="23">
        <v>132031.693</v>
      </c>
      <c r="J7" s="23">
        <v>68036.017</v>
      </c>
      <c r="K7" s="23"/>
      <c r="L7" s="23"/>
      <c r="M7" s="23"/>
      <c r="N7" s="23"/>
      <c r="O7" s="167">
        <f>SUM(C7:N7)</f>
        <v>1397364.823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84828.077</v>
      </c>
      <c r="H9" s="23">
        <v>87609.203</v>
      </c>
      <c r="I9" s="23">
        <v>86151.861</v>
      </c>
      <c r="J9" s="23">
        <v>102402.571</v>
      </c>
      <c r="K9" s="23"/>
      <c r="L9" s="23"/>
      <c r="M9" s="23"/>
      <c r="N9" s="23"/>
      <c r="O9" s="167">
        <f>SUM(C9:N9)</f>
        <v>708565.4099999999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107364.165</v>
      </c>
      <c r="K11" s="23"/>
      <c r="L11" s="23"/>
      <c r="M11" s="23"/>
      <c r="N11" s="23"/>
      <c r="O11" s="167">
        <f>SUM(C11:N11)</f>
        <v>776233.079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130754.328</v>
      </c>
      <c r="F13" s="23">
        <v>121032.731</v>
      </c>
      <c r="G13" s="23">
        <v>120713.587</v>
      </c>
      <c r="H13" s="23">
        <v>116253.144</v>
      </c>
      <c r="I13" s="23">
        <v>118918.033</v>
      </c>
      <c r="J13" s="23">
        <v>129397.005</v>
      </c>
      <c r="K13" s="23"/>
      <c r="L13" s="23"/>
      <c r="M13" s="23"/>
      <c r="N13" s="23"/>
      <c r="O13" s="167">
        <f>SUM(C13:N13)</f>
        <v>986223.9959999999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14973.364</v>
      </c>
      <c r="J15" s="23">
        <v>14421.25</v>
      </c>
      <c r="K15" s="23"/>
      <c r="L15" s="23"/>
      <c r="M15" s="23"/>
      <c r="N15" s="23"/>
      <c r="O15" s="167">
        <f>SUM(C15:N15)</f>
        <v>121472.805</v>
      </c>
    </row>
    <row r="16" spans="1:15" ht="12.75">
      <c r="A16" s="19">
        <v>2010</v>
      </c>
      <c r="B16" s="22" t="s">
        <v>153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153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/>
      <c r="L17" s="23"/>
      <c r="M17" s="23"/>
      <c r="N17" s="23"/>
      <c r="O17" s="167">
        <f>SUM(C17:N17)</f>
        <v>465321.116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5309.651</v>
      </c>
      <c r="K19" s="23"/>
      <c r="L19" s="23"/>
      <c r="M19" s="23"/>
      <c r="N19" s="23"/>
      <c r="O19" s="167">
        <f>SUM(C19:N19)</f>
        <v>54327.779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104158.688</v>
      </c>
      <c r="F21" s="24">
        <v>109381.776</v>
      </c>
      <c r="G21" s="24">
        <v>113152.852</v>
      </c>
      <c r="H21" s="24">
        <v>126205.288</v>
      </c>
      <c r="I21" s="24">
        <v>120672.737</v>
      </c>
      <c r="J21" s="24">
        <v>114277.809</v>
      </c>
      <c r="K21" s="24"/>
      <c r="L21" s="24"/>
      <c r="M21" s="24"/>
      <c r="N21" s="24"/>
      <c r="O21" s="167">
        <f>SUM(C21:N21)</f>
        <v>888589.6209999999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252104.913</v>
      </c>
      <c r="D23" s="24">
        <v>251343.383</v>
      </c>
      <c r="E23" s="24">
        <v>275826.679</v>
      </c>
      <c r="F23" s="24">
        <v>278565.926</v>
      </c>
      <c r="G23" s="24">
        <v>281577.644</v>
      </c>
      <c r="H23" s="24">
        <v>277966.627</v>
      </c>
      <c r="I23" s="24">
        <v>288734.245</v>
      </c>
      <c r="J23" s="24">
        <v>301378.68</v>
      </c>
      <c r="K23" s="24"/>
      <c r="L23" s="24"/>
      <c r="M23" s="24"/>
      <c r="N23" s="24"/>
      <c r="O23" s="167">
        <f>SUM(C23:N23)</f>
        <v>2207498.097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7927629.252</v>
      </c>
      <c r="D25" s="21">
        <v>8511533.036</v>
      </c>
      <c r="E25" s="21">
        <v>9910381.09</v>
      </c>
      <c r="F25" s="21">
        <v>10102739.293</v>
      </c>
      <c r="G25" s="21">
        <v>9315738.478</v>
      </c>
      <c r="H25" s="21">
        <v>9714731.841</v>
      </c>
      <c r="I25" s="21">
        <v>9799301.824</v>
      </c>
      <c r="J25" s="21">
        <v>9302199.606</v>
      </c>
      <c r="K25" s="21"/>
      <c r="L25" s="21"/>
      <c r="M25" s="21"/>
      <c r="N25" s="21"/>
      <c r="O25" s="167">
        <f>SUM(C25:N25)</f>
        <v>74584254.42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607044.673</v>
      </c>
      <c r="D27" s="23">
        <v>628068.897</v>
      </c>
      <c r="E27" s="23">
        <v>733082.479</v>
      </c>
      <c r="F27" s="23">
        <v>757409.639</v>
      </c>
      <c r="G27" s="23">
        <v>696805.39</v>
      </c>
      <c r="H27" s="23">
        <v>677657.818</v>
      </c>
      <c r="I27" s="23">
        <v>625292.664</v>
      </c>
      <c r="J27" s="23">
        <v>617977.225</v>
      </c>
      <c r="K27" s="23"/>
      <c r="L27" s="23"/>
      <c r="M27" s="23"/>
      <c r="N27" s="23"/>
      <c r="O27" s="167">
        <f>SUM(C27:N27)</f>
        <v>5343338.785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89274.13</v>
      </c>
      <c r="D29" s="23">
        <v>101731.067</v>
      </c>
      <c r="E29" s="23">
        <v>112381.83</v>
      </c>
      <c r="F29" s="23">
        <v>113219.928</v>
      </c>
      <c r="G29" s="23">
        <v>112967.1</v>
      </c>
      <c r="H29" s="23">
        <v>132699.214</v>
      </c>
      <c r="I29" s="23">
        <v>153880.119</v>
      </c>
      <c r="J29" s="23">
        <v>154009.304</v>
      </c>
      <c r="K29" s="23"/>
      <c r="L29" s="23"/>
      <c r="M29" s="23"/>
      <c r="N29" s="23"/>
      <c r="O29" s="167">
        <f>SUM(C29:N29)</f>
        <v>970162.692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121331.587</v>
      </c>
      <c r="F31" s="23">
        <v>132558.017</v>
      </c>
      <c r="G31" s="23">
        <v>134901.677</v>
      </c>
      <c r="H31" s="23">
        <v>133201.309</v>
      </c>
      <c r="I31" s="23">
        <v>134326.938</v>
      </c>
      <c r="J31" s="23">
        <v>145948.003</v>
      </c>
      <c r="K31" s="23"/>
      <c r="L31" s="23"/>
      <c r="M31" s="23"/>
      <c r="N31" s="23"/>
      <c r="O31" s="167">
        <f>SUM(C31:N31)</f>
        <v>1008723.758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1214848.179</v>
      </c>
      <c r="D33" s="24">
        <v>1185116.323</v>
      </c>
      <c r="E33" s="24">
        <v>1351408.094</v>
      </c>
      <c r="F33" s="24">
        <v>1610136.541</v>
      </c>
      <c r="G33" s="24">
        <v>1427834.64</v>
      </c>
      <c r="H33" s="24">
        <v>1435948.089</v>
      </c>
      <c r="I33" s="24">
        <v>1357899.606</v>
      </c>
      <c r="J33" s="24">
        <v>1507235.169</v>
      </c>
      <c r="K33" s="24"/>
      <c r="L33" s="24"/>
      <c r="M33" s="24"/>
      <c r="N33" s="24"/>
      <c r="O33" s="167">
        <f>SUM(C33:N33)</f>
        <v>11090426.640999999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1299026.279</v>
      </c>
      <c r="D35" s="23">
        <v>1290307.44</v>
      </c>
      <c r="E35" s="23">
        <v>1417062.019</v>
      </c>
      <c r="F35" s="23">
        <v>1397844.342</v>
      </c>
      <c r="G35" s="23">
        <v>1291143.34</v>
      </c>
      <c r="H35" s="23">
        <v>1478238.548</v>
      </c>
      <c r="I35" s="23">
        <v>1621084.392</v>
      </c>
      <c r="J35" s="23">
        <v>1508030.672</v>
      </c>
      <c r="K35" s="23"/>
      <c r="L35" s="23"/>
      <c r="M35" s="23"/>
      <c r="N35" s="23"/>
      <c r="O35" s="167">
        <f>SUM(C35:N35)</f>
        <v>11302737.032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1488686.249</v>
      </c>
      <c r="D37" s="23">
        <v>1633122.788</v>
      </c>
      <c r="E37" s="23">
        <v>1953102.421</v>
      </c>
      <c r="F37" s="23">
        <v>1789236.213</v>
      </c>
      <c r="G37" s="23">
        <v>1675132.332</v>
      </c>
      <c r="H37" s="23">
        <v>1794564.569</v>
      </c>
      <c r="I37" s="23">
        <v>1908035.925</v>
      </c>
      <c r="J37" s="23">
        <v>1318444.952</v>
      </c>
      <c r="K37" s="23"/>
      <c r="L37" s="23"/>
      <c r="M37" s="23"/>
      <c r="N37" s="23"/>
      <c r="O37" s="167">
        <f>SUM(C37:N37)</f>
        <v>13560325.449000001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60631.627</v>
      </c>
      <c r="K39" s="23"/>
      <c r="L39" s="23"/>
      <c r="M39" s="23"/>
      <c r="N39" s="23"/>
      <c r="O39" s="167">
        <f>SUM(C39:N39)</f>
        <v>1050372.373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715248.02</v>
      </c>
      <c r="D41" s="23">
        <v>740228.169</v>
      </c>
      <c r="E41" s="23">
        <v>914963.622</v>
      </c>
      <c r="F41" s="23">
        <v>863093.292</v>
      </c>
      <c r="G41" s="23">
        <v>842171.935</v>
      </c>
      <c r="H41" s="23">
        <v>852250.926</v>
      </c>
      <c r="I41" s="23">
        <v>825603.385</v>
      </c>
      <c r="J41" s="23">
        <v>965369.897</v>
      </c>
      <c r="K41" s="23"/>
      <c r="L41" s="23"/>
      <c r="M41" s="23"/>
      <c r="N41" s="23"/>
      <c r="O41" s="167">
        <f>SUM(C41:N41)</f>
        <v>6718929.245999999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542883.923</v>
      </c>
      <c r="D43" s="23">
        <v>569469.007</v>
      </c>
      <c r="E43" s="23">
        <v>711311.496</v>
      </c>
      <c r="F43" s="23">
        <v>708906.344</v>
      </c>
      <c r="G43" s="23">
        <v>714007.635</v>
      </c>
      <c r="H43" s="23">
        <v>759299.174</v>
      </c>
      <c r="I43" s="23">
        <v>714385.055</v>
      </c>
      <c r="J43" s="23">
        <v>744441.56</v>
      </c>
      <c r="K43" s="23"/>
      <c r="L43" s="23"/>
      <c r="M43" s="23"/>
      <c r="N43" s="23"/>
      <c r="O43" s="167">
        <f>SUM(C43:N43)</f>
        <v>5464704.194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506669.967</v>
      </c>
      <c r="D45" s="23">
        <v>540725.848</v>
      </c>
      <c r="E45" s="23">
        <v>608006</v>
      </c>
      <c r="F45" s="23">
        <v>612025.891</v>
      </c>
      <c r="G45" s="23">
        <v>591781.228</v>
      </c>
      <c r="H45" s="23">
        <v>619436.819</v>
      </c>
      <c r="I45" s="23">
        <v>580096.891</v>
      </c>
      <c r="J45" s="23">
        <v>627480.373</v>
      </c>
      <c r="K45" s="23"/>
      <c r="L45" s="23"/>
      <c r="M45" s="23"/>
      <c r="N45" s="23"/>
      <c r="O45" s="167">
        <f>SUM(C45:N45)</f>
        <v>4686223.017</v>
      </c>
    </row>
    <row r="46" spans="1:15" ht="12.75">
      <c r="A46" s="19">
        <v>2010</v>
      </c>
      <c r="B46" s="22" t="s">
        <v>148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148</v>
      </c>
      <c r="C47" s="23">
        <v>974022.188</v>
      </c>
      <c r="D47" s="23">
        <v>1290036.881</v>
      </c>
      <c r="E47" s="23">
        <v>1386815.736</v>
      </c>
      <c r="F47" s="23">
        <v>1459714.813</v>
      </c>
      <c r="G47" s="23">
        <v>1335537.646</v>
      </c>
      <c r="H47" s="23">
        <v>1304285.854</v>
      </c>
      <c r="I47" s="23">
        <v>1243826.021</v>
      </c>
      <c r="J47" s="23">
        <v>1236582.934</v>
      </c>
      <c r="K47" s="23"/>
      <c r="L47" s="23"/>
      <c r="M47" s="23"/>
      <c r="N47" s="23"/>
      <c r="O47" s="167">
        <f>SUM(C47:N47)</f>
        <v>10230822.073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278241.249</v>
      </c>
      <c r="F49" s="23">
        <v>285001.651</v>
      </c>
      <c r="G49" s="23">
        <v>296300.902</v>
      </c>
      <c r="H49" s="23">
        <v>279260.531</v>
      </c>
      <c r="I49" s="23">
        <v>282332.564</v>
      </c>
      <c r="J49" s="23">
        <v>303615.5</v>
      </c>
      <c r="K49" s="23"/>
      <c r="L49" s="23"/>
      <c r="M49" s="23"/>
      <c r="N49" s="23"/>
      <c r="O49" s="167">
        <f>SUM(C49:N49)</f>
        <v>2182741.283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114088.391</v>
      </c>
      <c r="J51" s="23">
        <v>107236.373</v>
      </c>
      <c r="K51" s="23"/>
      <c r="L51" s="23"/>
      <c r="M51" s="23"/>
      <c r="N51" s="23"/>
      <c r="O51" s="167">
        <f>SUM(C51:N51)</f>
        <v>920338.6389999999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7356.887</v>
      </c>
      <c r="I53" s="23">
        <v>5031.243</v>
      </c>
      <c r="J53" s="23">
        <v>5196.016</v>
      </c>
      <c r="K53" s="23"/>
      <c r="L53" s="23"/>
      <c r="M53" s="23"/>
      <c r="N53" s="23"/>
      <c r="O53" s="167">
        <f>SUM(C53:N53)</f>
        <v>54409.23800000001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247055.952</v>
      </c>
      <c r="E55" s="21">
        <v>281832.043</v>
      </c>
      <c r="F55" s="21">
        <v>326677.217</v>
      </c>
      <c r="G55" s="21">
        <v>322498.942</v>
      </c>
      <c r="H55" s="21">
        <v>369910.065</v>
      </c>
      <c r="I55" s="21">
        <v>354398.637</v>
      </c>
      <c r="J55" s="21">
        <v>352006.184</v>
      </c>
      <c r="K55" s="21"/>
      <c r="L55" s="21"/>
      <c r="M55" s="21"/>
      <c r="N55" s="21"/>
      <c r="O55" s="167">
        <f>SUM(C55:N55)</f>
        <v>2549747.0489999996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247055.952</v>
      </c>
      <c r="E57" s="23">
        <v>281832.043</v>
      </c>
      <c r="F57" s="23">
        <v>326677.217</v>
      </c>
      <c r="G57" s="23">
        <v>322498.942</v>
      </c>
      <c r="H57" s="23">
        <v>369910.065</v>
      </c>
      <c r="I57" s="23">
        <v>354398.637</v>
      </c>
      <c r="J57" s="23">
        <v>352006.184</v>
      </c>
      <c r="K57" s="23"/>
      <c r="L57" s="23"/>
      <c r="M57" s="23"/>
      <c r="N57" s="23"/>
      <c r="O57" s="167">
        <f>SUM(C57:N57)</f>
        <v>2549747.0489999996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9549196.143000001</v>
      </c>
      <c r="D67" s="162">
        <v>10061150.550999997</v>
      </c>
      <c r="E67" s="162">
        <v>11814439.051</v>
      </c>
      <c r="F67" s="162">
        <v>11871971.261999998</v>
      </c>
      <c r="G67" s="162">
        <v>10941755.172</v>
      </c>
      <c r="H67" s="162">
        <v>11359070.502</v>
      </c>
      <c r="I67" s="162">
        <v>11874656.372</v>
      </c>
      <c r="J67" s="168">
        <v>11009702.269</v>
      </c>
      <c r="K67" s="162"/>
      <c r="L67" s="162"/>
      <c r="M67" s="162"/>
      <c r="N67" s="162"/>
      <c r="O67" s="163">
        <f>SUM(C67:N67)</f>
        <v>88481941.32199998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H9" sqref="H9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160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D)'!B8*1.5016</f>
        <v>1734027.4399336</v>
      </c>
      <c r="C8" s="59">
        <f>'SEKTÖR (U S D)'!C8*1.7442</f>
        <v>2472554.7360936003</v>
      </c>
      <c r="D8" s="151">
        <f aca="true" t="shared" si="0" ref="D8:D41">(C8-B8)/B8*100</f>
        <v>42.59028889348374</v>
      </c>
      <c r="E8" s="151">
        <f aca="true" t="shared" si="1" ref="E8:E41">C8/C$43*100</f>
        <v>12.875795124667185</v>
      </c>
      <c r="F8" s="59">
        <f>'SEKTÖR (U S D)'!F8*1.5168</f>
        <v>13811296.5078144</v>
      </c>
      <c r="G8" s="59">
        <f>'SEKTÖR (U S D)'!G8*1.5985</f>
        <v>17706895.316943683</v>
      </c>
      <c r="H8" s="151">
        <f aca="true" t="shared" si="2" ref="H8:H43">(G8-F8)/F8*100</f>
        <v>28.20588788985279</v>
      </c>
      <c r="I8" s="151">
        <f aca="true" t="shared" si="3" ref="I8:I43">G8/G$43*100</f>
        <v>12.509481921046378</v>
      </c>
      <c r="J8" s="59">
        <f>'SEKTÖR (U S D)'!J8*1.5059</f>
        <v>21643249.533611193</v>
      </c>
      <c r="K8" s="59">
        <f>'SEKTÖR (U S D)'!K8*1.5552</f>
        <v>26346363.403781377</v>
      </c>
      <c r="L8" s="151">
        <f aca="true" t="shared" si="4" ref="L8:L43">(K8-J8)/J8*100</f>
        <v>21.7301651624282</v>
      </c>
      <c r="M8" s="151">
        <f aca="true" t="shared" si="5" ref="M8:M43">K8/K$43*100</f>
        <v>13.068784480206968</v>
      </c>
    </row>
    <row r="9" spans="1:13" s="65" customFormat="1" ht="15.75">
      <c r="A9" s="61" t="s">
        <v>78</v>
      </c>
      <c r="B9" s="62">
        <f>'SEKTÖR (U S D)'!B9*1.5016</f>
        <v>1255670.0932816</v>
      </c>
      <c r="C9" s="62">
        <f>'SEKTÖR (U S D)'!C9*1.7442</f>
        <v>1749726.3093264</v>
      </c>
      <c r="D9" s="63">
        <f t="shared" si="0"/>
        <v>39.346020797040815</v>
      </c>
      <c r="E9" s="63">
        <f t="shared" si="1"/>
        <v>9.111675933500512</v>
      </c>
      <c r="F9" s="62">
        <f>'SEKTÖR (U S D)'!F9*1.5168</f>
        <v>10112265.388934398</v>
      </c>
      <c r="G9" s="62">
        <f>'SEKTÖR (U S D)'!G9*1.5985</f>
        <v>12757799.10016826</v>
      </c>
      <c r="H9" s="63">
        <f t="shared" si="2"/>
        <v>26.161632527255502</v>
      </c>
      <c r="I9" s="63">
        <f t="shared" si="3"/>
        <v>9.013068318260292</v>
      </c>
      <c r="J9" s="62">
        <f>'SEKTÖR (U S D)'!J9*1.5059</f>
        <v>16084640.460683297</v>
      </c>
      <c r="K9" s="62">
        <f>'SEKTÖR (U S D)'!K9*1.5552</f>
        <v>19296296.66956723</v>
      </c>
      <c r="L9" s="63">
        <f t="shared" si="4"/>
        <v>19.96722411504558</v>
      </c>
      <c r="M9" s="64">
        <f t="shared" si="5"/>
        <v>9.571686937428165</v>
      </c>
    </row>
    <row r="10" spans="1:13" ht="14.25">
      <c r="A10" s="45" t="s">
        <v>3</v>
      </c>
      <c r="B10" s="4">
        <f>'SEKTÖR (U S D)'!B10*1.5016</f>
        <v>486398.28100960003</v>
      </c>
      <c r="C10" s="4">
        <f>'SEKTÖR (U S D)'!C10*1.7442</f>
        <v>852604.2847332</v>
      </c>
      <c r="D10" s="34">
        <f t="shared" si="0"/>
        <v>75.28932934620552</v>
      </c>
      <c r="E10" s="34">
        <f t="shared" si="1"/>
        <v>4.439925204641662</v>
      </c>
      <c r="F10" s="4">
        <f>'SEKTÖR (U S D)'!F10*1.5168</f>
        <v>4005549.7881407994</v>
      </c>
      <c r="G10" s="4">
        <f>'SEKTÖR (U S D)'!G10*1.5985</f>
        <v>5549348.94845054</v>
      </c>
      <c r="H10" s="34">
        <f t="shared" si="2"/>
        <v>38.54150471129969</v>
      </c>
      <c r="I10" s="34">
        <f t="shared" si="3"/>
        <v>3.9204772548574596</v>
      </c>
      <c r="J10" s="4">
        <f>'SEKTÖR (U S D)'!J10*1.5059</f>
        <v>5949310.3358282</v>
      </c>
      <c r="K10" s="4">
        <f>'SEKTÖR (U S D)'!K10*1.5552</f>
        <v>7654410.116656127</v>
      </c>
      <c r="L10" s="34">
        <f t="shared" si="4"/>
        <v>28.660461206056105</v>
      </c>
      <c r="M10" s="46">
        <f t="shared" si="5"/>
        <v>3.7968745289278667</v>
      </c>
    </row>
    <row r="11" spans="1:13" ht="14.25">
      <c r="A11" s="45" t="s">
        <v>4</v>
      </c>
      <c r="B11" s="4">
        <f>'SEKTÖR (U S D)'!B11*1.5016</f>
        <v>150797.7400312</v>
      </c>
      <c r="C11" s="4">
        <f>'SEKTÖR (U S D)'!C11*1.7442</f>
        <v>117938.199312</v>
      </c>
      <c r="D11" s="34">
        <f t="shared" si="0"/>
        <v>-21.79047292910449</v>
      </c>
      <c r="E11" s="34">
        <f t="shared" si="1"/>
        <v>0.6141615672026081</v>
      </c>
      <c r="F11" s="4">
        <f>'SEKTÖR (U S D)'!F11*1.5168</f>
        <v>1992505.2077951997</v>
      </c>
      <c r="G11" s="4">
        <f>'SEKTÖR (U S D)'!G11*1.5985</f>
        <v>2233687.671979235</v>
      </c>
      <c r="H11" s="34">
        <f t="shared" si="2"/>
        <v>12.104483503504365</v>
      </c>
      <c r="I11" s="34">
        <f t="shared" si="3"/>
        <v>1.5780448830660068</v>
      </c>
      <c r="J11" s="4">
        <f>'SEKTÖR (U S D)'!J11*1.5059</f>
        <v>3169420.7850734</v>
      </c>
      <c r="K11" s="4">
        <f>'SEKTÖR (U S D)'!K11*1.5552</f>
        <v>3505875.471289152</v>
      </c>
      <c r="L11" s="34">
        <f t="shared" si="4"/>
        <v>10.615652165856542</v>
      </c>
      <c r="M11" s="46">
        <f t="shared" si="5"/>
        <v>1.7390457364657004</v>
      </c>
    </row>
    <row r="12" spans="1:13" ht="14.25">
      <c r="A12" s="45" t="s">
        <v>5</v>
      </c>
      <c r="B12" s="4">
        <f>'SEKTÖR (U S D)'!B12*1.5016</f>
        <v>152065.1640096</v>
      </c>
      <c r="C12" s="4">
        <f>'SEKTÖR (U S D)'!C12*1.7442</f>
        <v>177115.338423</v>
      </c>
      <c r="D12" s="34">
        <f t="shared" si="0"/>
        <v>16.47331561870315</v>
      </c>
      <c r="E12" s="34">
        <f t="shared" si="1"/>
        <v>0.922325713433392</v>
      </c>
      <c r="F12" s="4">
        <f>'SEKTÖR (U S D)'!F12*1.5168</f>
        <v>1034351.9943167998</v>
      </c>
      <c r="G12" s="4">
        <f>'SEKTÖR (U S D)'!G12*1.5985</f>
        <v>1132641.8076931802</v>
      </c>
      <c r="H12" s="34">
        <f t="shared" si="2"/>
        <v>9.502549800882996</v>
      </c>
      <c r="I12" s="34">
        <f t="shared" si="3"/>
        <v>0.8001833163152592</v>
      </c>
      <c r="J12" s="4">
        <f>'SEKTÖR (U S D)'!J12*1.5059</f>
        <v>1631366.0718883001</v>
      </c>
      <c r="K12" s="4">
        <f>'SEKTÖR (U S D)'!K12*1.5552</f>
        <v>1779674.3003381758</v>
      </c>
      <c r="L12" s="34">
        <f t="shared" si="4"/>
        <v>9.09104529054043</v>
      </c>
      <c r="M12" s="46">
        <f t="shared" si="5"/>
        <v>0.882785207188959</v>
      </c>
    </row>
    <row r="13" spans="1:13" ht="14.25">
      <c r="A13" s="45" t="s">
        <v>6</v>
      </c>
      <c r="B13" s="4">
        <f>'SEKTÖR (U S D)'!B13*1.5016</f>
        <v>143509.63884</v>
      </c>
      <c r="C13" s="4">
        <f>'SEKTÖR (U S D)'!C13*1.7442</f>
        <v>186439.7915064</v>
      </c>
      <c r="D13" s="34">
        <f t="shared" si="0"/>
        <v>29.914473350645927</v>
      </c>
      <c r="E13" s="34">
        <f t="shared" si="1"/>
        <v>0.9708826759138719</v>
      </c>
      <c r="F13" s="4">
        <f>'SEKTÖR (U S D)'!F13*1.5168</f>
        <v>977631.7558272</v>
      </c>
      <c r="G13" s="4">
        <f>'SEKTÖR (U S D)'!G13*1.5985</f>
        <v>1240808.5771331699</v>
      </c>
      <c r="H13" s="34">
        <f t="shared" si="2"/>
        <v>26.91983149455789</v>
      </c>
      <c r="I13" s="34">
        <f t="shared" si="3"/>
        <v>0.8766004533992942</v>
      </c>
      <c r="J13" s="4">
        <f>'SEKTÖR (U S D)'!J13*1.5059</f>
        <v>1694407.8707919</v>
      </c>
      <c r="K13" s="4">
        <f>'SEKTÖR (U S D)'!K13*1.5552</f>
        <v>2131673.233129344</v>
      </c>
      <c r="L13" s="34">
        <f t="shared" si="4"/>
        <v>25.806381679110313</v>
      </c>
      <c r="M13" s="46">
        <f t="shared" si="5"/>
        <v>1.0573898810640028</v>
      </c>
    </row>
    <row r="14" spans="1:13" ht="14.25">
      <c r="A14" s="45" t="s">
        <v>7</v>
      </c>
      <c r="B14" s="4">
        <f>'SEKTÖR (U S D)'!B14*1.5016</f>
        <v>120557.1783024</v>
      </c>
      <c r="C14" s="4">
        <f>'SEKTÖR (U S D)'!C14*1.7442</f>
        <v>222450.4923804</v>
      </c>
      <c r="D14" s="34">
        <f t="shared" si="0"/>
        <v>84.51866202642499</v>
      </c>
      <c r="E14" s="34">
        <f t="shared" si="1"/>
        <v>1.1584079104337943</v>
      </c>
      <c r="F14" s="4">
        <f>'SEKTÖR (U S D)'!F14*1.5168</f>
        <v>1170915.8233728</v>
      </c>
      <c r="G14" s="4">
        <f>'SEKTÖR (U S D)'!G14*1.5985</f>
        <v>1576479.05821343</v>
      </c>
      <c r="H14" s="34">
        <f t="shared" si="2"/>
        <v>34.63641251959626</v>
      </c>
      <c r="I14" s="34">
        <f t="shared" si="3"/>
        <v>1.113743314377547</v>
      </c>
      <c r="J14" s="4">
        <f>'SEKTÖR (U S D)'!J14*1.5059</f>
        <v>2098338.4742276003</v>
      </c>
      <c r="K14" s="4">
        <f>'SEKTÖR (U S D)'!K14*1.5552</f>
        <v>2716998.714331776</v>
      </c>
      <c r="L14" s="34">
        <f t="shared" si="4"/>
        <v>29.48333873217975</v>
      </c>
      <c r="M14" s="46">
        <f t="shared" si="5"/>
        <v>1.347733274851326</v>
      </c>
    </row>
    <row r="15" spans="1:13" ht="14.25">
      <c r="A15" s="45" t="s">
        <v>8</v>
      </c>
      <c r="B15" s="4">
        <f>'SEKTÖR (U S D)'!B15*1.5016</f>
        <v>19328.978108</v>
      </c>
      <c r="C15" s="4">
        <f>'SEKTÖR (U S D)'!C15*1.7442</f>
        <v>25282.9255176</v>
      </c>
      <c r="D15" s="34">
        <f t="shared" si="0"/>
        <v>30.80321875441384</v>
      </c>
      <c r="E15" s="34">
        <f t="shared" si="1"/>
        <v>0.13166049040886196</v>
      </c>
      <c r="F15" s="4">
        <f>'SEKTÖR (U S D)'!F15*1.5168</f>
        <v>203063.169888</v>
      </c>
      <c r="G15" s="4">
        <f>'SEKTÖR (U S D)'!G15*1.5985</f>
        <v>194174.2787925</v>
      </c>
      <c r="H15" s="34">
        <f t="shared" si="2"/>
        <v>-4.377401919019925</v>
      </c>
      <c r="I15" s="34">
        <f t="shared" si="3"/>
        <v>0.13717930707833775</v>
      </c>
      <c r="J15" s="4">
        <f>'SEKTÖR (U S D)'!J15*1.5059</f>
        <v>325384.1319212</v>
      </c>
      <c r="K15" s="4">
        <f>'SEKTÖR (U S D)'!K15*1.5552</f>
        <v>273262.201344</v>
      </c>
      <c r="L15" s="34">
        <f t="shared" si="4"/>
        <v>-16.01858402542588</v>
      </c>
      <c r="M15" s="46">
        <f t="shared" si="5"/>
        <v>0.1355483017227</v>
      </c>
    </row>
    <row r="16" spans="1:13" ht="14.25">
      <c r="A16" s="45" t="s">
        <v>151</v>
      </c>
      <c r="B16" s="4">
        <f>'SEKTÖR (U S D)'!B16*1.5016</f>
        <v>177533.7145168</v>
      </c>
      <c r="C16" s="4">
        <f>'SEKTÖR (U S D)'!C16*1.7442</f>
        <v>158769.4381686</v>
      </c>
      <c r="D16" s="34">
        <f t="shared" si="0"/>
        <v>-10.56941573000454</v>
      </c>
      <c r="E16" s="34">
        <f t="shared" si="1"/>
        <v>0.8267896876358656</v>
      </c>
      <c r="F16" s="4">
        <f>'SEKTÖR (U S D)'!F16*1.5168</f>
        <v>668245.7642495999</v>
      </c>
      <c r="G16" s="4">
        <f>'SEKTÖR (U S D)'!G16*1.5985</f>
        <v>743815.804549415</v>
      </c>
      <c r="H16" s="34">
        <f t="shared" si="2"/>
        <v>11.308719687086349</v>
      </c>
      <c r="I16" s="34">
        <f t="shared" si="3"/>
        <v>0.5254873987251613</v>
      </c>
      <c r="J16" s="4">
        <f>'SEKTÖR (U S D)'!J16*1.5059</f>
        <v>1133241.7713155</v>
      </c>
      <c r="K16" s="4">
        <f>'SEKTÖR (U S D)'!K16*1.5552</f>
        <v>1124703.780683328</v>
      </c>
      <c r="L16" s="34">
        <f t="shared" si="4"/>
        <v>-0.7534129828501492</v>
      </c>
      <c r="M16" s="46">
        <f t="shared" si="5"/>
        <v>0.5578952619971365</v>
      </c>
    </row>
    <row r="17" spans="1:13" ht="14.25">
      <c r="A17" s="93" t="s">
        <v>157</v>
      </c>
      <c r="B17" s="4">
        <f>'SEKTÖR (U S D)'!B17*1.5016</f>
        <v>5479.398464</v>
      </c>
      <c r="C17" s="4">
        <f>'SEKTÖR (U S D)'!C17*1.7442</f>
        <v>9125.8392852</v>
      </c>
      <c r="D17" s="34">
        <f t="shared" si="0"/>
        <v>66.54819584955082</v>
      </c>
      <c r="E17" s="34">
        <f t="shared" si="1"/>
        <v>0.047522683830456686</v>
      </c>
      <c r="F17" s="4">
        <f>'SEKTÖR (U S D)'!F17*1.5168</f>
        <v>60001.888377600015</v>
      </c>
      <c r="G17" s="4">
        <f>'SEKTÖR (U S D)'!G17*1.5985</f>
        <v>86842.95335679</v>
      </c>
      <c r="H17" s="34">
        <f t="shared" si="2"/>
        <v>44.733700396686736</v>
      </c>
      <c r="I17" s="34">
        <f t="shared" si="3"/>
        <v>0.06135239044122564</v>
      </c>
      <c r="J17" s="4">
        <f>'SEKTÖR (U S D)'!J17*1.5059</f>
        <v>83171.022649</v>
      </c>
      <c r="K17" s="4">
        <f>'SEKTÖR (U S D)'!K17*1.5552</f>
        <v>109698.85024012798</v>
      </c>
      <c r="L17" s="34">
        <f t="shared" si="4"/>
        <v>31.895516907470572</v>
      </c>
      <c r="M17" s="46">
        <f t="shared" si="5"/>
        <v>0.05441474443903596</v>
      </c>
    </row>
    <row r="18" spans="1:13" s="65" customFormat="1" ht="15.75">
      <c r="A18" s="43" t="s">
        <v>79</v>
      </c>
      <c r="B18" s="3">
        <f>'SEKTÖR (U S D)'!B18*1.5016</f>
        <v>110052.7114768</v>
      </c>
      <c r="C18" s="3">
        <f>'SEKTÖR (U S D)'!C18*1.7442</f>
        <v>198509.590971</v>
      </c>
      <c r="D18" s="33">
        <f t="shared" si="0"/>
        <v>80.37682880066741</v>
      </c>
      <c r="E18" s="33">
        <f t="shared" si="1"/>
        <v>1.0337359922968843</v>
      </c>
      <c r="F18" s="3">
        <f>'SEKTÖR (U S D)'!F18*1.5168</f>
        <v>897238.0780223999</v>
      </c>
      <c r="G18" s="3">
        <f>'SEKTÖR (U S D)'!G18*1.5985</f>
        <v>1420410.508896755</v>
      </c>
      <c r="H18" s="33">
        <f t="shared" si="2"/>
        <v>58.30920952747326</v>
      </c>
      <c r="I18" s="33">
        <f t="shared" si="3"/>
        <v>1.00348475909865</v>
      </c>
      <c r="J18" s="3">
        <f>'SEKTÖR (U S D)'!J18*1.5059</f>
        <v>1334278.3641737</v>
      </c>
      <c r="K18" s="3">
        <f>'SEKTÖR (U S D)'!K18*1.5552</f>
        <v>1952530.5081260158</v>
      </c>
      <c r="L18" s="33">
        <f t="shared" si="4"/>
        <v>46.33606903572858</v>
      </c>
      <c r="M18" s="44">
        <f t="shared" si="5"/>
        <v>0.9685283699558145</v>
      </c>
    </row>
    <row r="19" spans="1:13" ht="14.25">
      <c r="A19" s="45" t="s">
        <v>114</v>
      </c>
      <c r="B19" s="4">
        <f>'SEKTÖR (U S D)'!B19*1.5016</f>
        <v>110052.7114768</v>
      </c>
      <c r="C19" s="4">
        <f>'SEKTÖR (U S D)'!C19*1.7442</f>
        <v>198509.590971</v>
      </c>
      <c r="D19" s="34">
        <f t="shared" si="0"/>
        <v>80.37682880066741</v>
      </c>
      <c r="E19" s="34">
        <f t="shared" si="1"/>
        <v>1.0337359922968843</v>
      </c>
      <c r="F19" s="4">
        <f>'SEKTÖR (U S D)'!F19*1.5168</f>
        <v>897238.0780223999</v>
      </c>
      <c r="G19" s="4">
        <f>'SEKTÖR (U S D)'!G19*1.5985</f>
        <v>1420410.508896755</v>
      </c>
      <c r="H19" s="34">
        <f t="shared" si="2"/>
        <v>58.30920952747326</v>
      </c>
      <c r="I19" s="34">
        <f t="shared" si="3"/>
        <v>1.00348475909865</v>
      </c>
      <c r="J19" s="4">
        <f>'SEKTÖR (U S D)'!J19*1.5059</f>
        <v>1334278.3641737</v>
      </c>
      <c r="K19" s="4">
        <f>'SEKTÖR (U S D)'!K19*1.5552</f>
        <v>1952530.5081260158</v>
      </c>
      <c r="L19" s="34">
        <f t="shared" si="4"/>
        <v>46.33606903572858</v>
      </c>
      <c r="M19" s="46">
        <f t="shared" si="5"/>
        <v>0.9685283699558145</v>
      </c>
    </row>
    <row r="20" spans="1:13" s="65" customFormat="1" ht="15.75">
      <c r="A20" s="43" t="s">
        <v>80</v>
      </c>
      <c r="B20" s="3">
        <f>'SEKTÖR (U S D)'!B20*1.5016</f>
        <v>368304.6351752</v>
      </c>
      <c r="C20" s="3">
        <f>'SEKTÖR (U S D)'!C20*1.7442</f>
        <v>524318.8357962</v>
      </c>
      <c r="D20" s="33">
        <f t="shared" si="0"/>
        <v>42.36009697428464</v>
      </c>
      <c r="E20" s="33">
        <f t="shared" si="1"/>
        <v>2.730383198869787</v>
      </c>
      <c r="F20" s="3">
        <f>'SEKTÖR (U S D)'!F20*1.5168</f>
        <v>2801793.0423744</v>
      </c>
      <c r="G20" s="3">
        <f>'SEKTÖR (U S D)'!G20*1.5985</f>
        <v>3528685.7078786655</v>
      </c>
      <c r="H20" s="33">
        <f t="shared" si="2"/>
        <v>25.943838624435124</v>
      </c>
      <c r="I20" s="33">
        <f t="shared" si="3"/>
        <v>2.4929288436874373</v>
      </c>
      <c r="J20" s="3">
        <f>'SEKTÖR (U S D)'!J20*1.5059</f>
        <v>4224330.7102601</v>
      </c>
      <c r="K20" s="3">
        <f>'SEKTÖR (U S D)'!K20*1.5552</f>
        <v>5097536.227643329</v>
      </c>
      <c r="L20" s="33">
        <f t="shared" si="4"/>
        <v>20.67086071794469</v>
      </c>
      <c r="M20" s="44">
        <f t="shared" si="5"/>
        <v>2.5285691735944265</v>
      </c>
    </row>
    <row r="21" spans="1:13" ht="15" thickBot="1">
      <c r="A21" s="45" t="s">
        <v>9</v>
      </c>
      <c r="B21" s="4">
        <f>'SEKTÖR (U S D)'!B21*1.5016</f>
        <v>368304.6351752</v>
      </c>
      <c r="C21" s="4">
        <f>'SEKTÖR (U S D)'!C21*1.7442</f>
        <v>524318.8357962</v>
      </c>
      <c r="D21" s="34">
        <f t="shared" si="0"/>
        <v>42.36009697428464</v>
      </c>
      <c r="E21" s="34">
        <f t="shared" si="1"/>
        <v>2.730383198869787</v>
      </c>
      <c r="F21" s="4">
        <f>'SEKTÖR (U S D)'!F21*1.5168</f>
        <v>2801793.0423744</v>
      </c>
      <c r="G21" s="4">
        <f>'SEKTÖR (U S D)'!G21*1.5985</f>
        <v>3528685.7078786655</v>
      </c>
      <c r="H21" s="34">
        <f t="shared" si="2"/>
        <v>25.943838624435124</v>
      </c>
      <c r="I21" s="34">
        <f t="shared" si="3"/>
        <v>2.4929288436874373</v>
      </c>
      <c r="J21" s="4">
        <f>'SEKTÖR (U S D)'!J21*1.5059</f>
        <v>4224330.7102601</v>
      </c>
      <c r="K21" s="4">
        <f>'SEKTÖR (U S D)'!K21*1.5552</f>
        <v>5097536.227643329</v>
      </c>
      <c r="L21" s="34">
        <f t="shared" si="4"/>
        <v>20.67086071794469</v>
      </c>
      <c r="M21" s="46">
        <f t="shared" si="5"/>
        <v>2.5285691735944265</v>
      </c>
    </row>
    <row r="22" spans="1:13" ht="18" thickBot="1" thickTop="1">
      <c r="A22" s="52" t="s">
        <v>10</v>
      </c>
      <c r="B22" s="59">
        <f>'SEKTÖR (U S D)'!B22*1.5016</f>
        <v>10582563.9289144</v>
      </c>
      <c r="C22" s="59">
        <f>'SEKTÖR (U S D)'!C22*1.7442</f>
        <v>16119540.262267198</v>
      </c>
      <c r="D22" s="60">
        <f t="shared" si="0"/>
        <v>52.321690381895976</v>
      </c>
      <c r="E22" s="60">
        <f t="shared" si="1"/>
        <v>83.94228645012265</v>
      </c>
      <c r="F22" s="59">
        <f>'SEKTÖR (U S D)'!F22*1.5168</f>
        <v>90539627.06256</v>
      </c>
      <c r="G22" s="59">
        <f>'SEKTÖR (U S D)'!G22*1.5985</f>
        <v>119222930.68945886</v>
      </c>
      <c r="H22" s="60">
        <f t="shared" si="2"/>
        <v>31.680386320875392</v>
      </c>
      <c r="I22" s="60">
        <f t="shared" si="3"/>
        <v>84.22804050842375</v>
      </c>
      <c r="J22" s="59">
        <f>'SEKTÖR (U S D)'!J22*1.5059</f>
        <v>134861414.109147</v>
      </c>
      <c r="K22" s="59">
        <f>'SEKTÖR (U S D)'!K22*1.5552</f>
        <v>167800071.09044793</v>
      </c>
      <c r="L22" s="60">
        <f t="shared" si="4"/>
        <v>24.424078005472172</v>
      </c>
      <c r="M22" s="60">
        <f t="shared" si="5"/>
        <v>83.2351293131305</v>
      </c>
    </row>
    <row r="23" spans="1:13" s="65" customFormat="1" ht="15.75">
      <c r="A23" s="43" t="s">
        <v>81</v>
      </c>
      <c r="B23" s="3">
        <f>'SEKTÖR (U S D)'!B23*1.5016</f>
        <v>1064194.2915512</v>
      </c>
      <c r="C23" s="3">
        <f>'SEKTÖR (U S D)'!C23*1.7442</f>
        <v>1592739.1505321998</v>
      </c>
      <c r="D23" s="33">
        <f t="shared" si="0"/>
        <v>49.66619941275739</v>
      </c>
      <c r="E23" s="33">
        <f t="shared" si="1"/>
        <v>8.29416744144131</v>
      </c>
      <c r="F23" s="3">
        <f>'SEKTÖR (U S D)'!F23*1.5168</f>
        <v>8597858.517100798</v>
      </c>
      <c r="G23" s="3">
        <f>'SEKTÖR (U S D)'!G23*1.5985</f>
        <v>11704577.041088741</v>
      </c>
      <c r="H23" s="33">
        <f t="shared" si="2"/>
        <v>36.13363162244184</v>
      </c>
      <c r="I23" s="33">
        <f t="shared" si="3"/>
        <v>8.268993082535872</v>
      </c>
      <c r="J23" s="3">
        <f>'SEKTÖR (U S D)'!J23*1.5059</f>
        <v>12909168.766113402</v>
      </c>
      <c r="K23" s="3">
        <f>'SEKTÖR (U S D)'!K23*1.5552</f>
        <v>16637316.053683966</v>
      </c>
      <c r="L23" s="33">
        <f t="shared" si="4"/>
        <v>28.879840020040326</v>
      </c>
      <c r="M23" s="44">
        <f t="shared" si="5"/>
        <v>8.252732815621778</v>
      </c>
    </row>
    <row r="24" spans="1:13" ht="14.25">
      <c r="A24" s="45" t="s">
        <v>11</v>
      </c>
      <c r="B24" s="4">
        <f>'SEKTÖR (U S D)'!B24*1.5016</f>
        <v>722456.6257816</v>
      </c>
      <c r="C24" s="4">
        <f>'SEKTÖR (U S D)'!C24*1.7442</f>
        <v>1073469.3097788</v>
      </c>
      <c r="D24" s="34">
        <f t="shared" si="0"/>
        <v>48.58598723728942</v>
      </c>
      <c r="E24" s="34">
        <f t="shared" si="1"/>
        <v>5.5900768155154354</v>
      </c>
      <c r="F24" s="4">
        <f>'SEKTÖR (U S D)'!F24*1.5168</f>
        <v>6254117.948736</v>
      </c>
      <c r="G24" s="4">
        <f>'SEKTÖR (U S D)'!G24*1.5985</f>
        <v>8541327.048541825</v>
      </c>
      <c r="H24" s="34">
        <f t="shared" si="2"/>
        <v>36.57124983177022</v>
      </c>
      <c r="I24" s="34">
        <f t="shared" si="3"/>
        <v>6.034235498824925</v>
      </c>
      <c r="J24" s="4">
        <f>'SEKTÖR (U S D)'!J24*1.5059</f>
        <v>9328844.598293</v>
      </c>
      <c r="K24" s="4">
        <f>'SEKTÖR (U S D)'!K24*1.5552</f>
        <v>12003862.35433824</v>
      </c>
      <c r="L24" s="34">
        <f t="shared" si="4"/>
        <v>28.674695219327763</v>
      </c>
      <c r="M24" s="46">
        <f t="shared" si="5"/>
        <v>5.95436598344349</v>
      </c>
    </row>
    <row r="25" spans="1:13" ht="14.25">
      <c r="A25" s="45" t="s">
        <v>12</v>
      </c>
      <c r="B25" s="4">
        <f>'SEKTÖR (U S D)'!B25*1.5016</f>
        <v>173737.6682152</v>
      </c>
      <c r="C25" s="4">
        <f>'SEKTÖR (U S D)'!C25*1.7442</f>
        <v>266170.06887839996</v>
      </c>
      <c r="D25" s="34">
        <f t="shared" si="0"/>
        <v>53.202279973453216</v>
      </c>
      <c r="E25" s="34">
        <f t="shared" si="1"/>
        <v>1.386077009810267</v>
      </c>
      <c r="F25" s="4">
        <f>'SEKTÖR (U S D)'!F25*1.5168</f>
        <v>1178010.403584</v>
      </c>
      <c r="G25" s="4">
        <f>'SEKTÖR (U S D)'!G25*1.5985</f>
        <v>1550805.06306609</v>
      </c>
      <c r="H25" s="34">
        <f t="shared" si="2"/>
        <v>31.64612624369809</v>
      </c>
      <c r="I25" s="34">
        <f t="shared" si="3"/>
        <v>1.0956052742305906</v>
      </c>
      <c r="J25" s="4">
        <f>'SEKTÖR (U S D)'!J25*1.5059</f>
        <v>1778611.3731166</v>
      </c>
      <c r="K25" s="4">
        <f>'SEKTÖR (U S D)'!K25*1.5552</f>
        <v>2272139.363253888</v>
      </c>
      <c r="L25" s="34">
        <f t="shared" si="4"/>
        <v>27.747938509607966</v>
      </c>
      <c r="M25" s="46">
        <f t="shared" si="5"/>
        <v>1.1270663503828349</v>
      </c>
    </row>
    <row r="26" spans="1:13" ht="14.25">
      <c r="A26" s="45" t="s">
        <v>13</v>
      </c>
      <c r="B26" s="4">
        <f>'SEKTÖR (U S D)'!B26*1.5016</f>
        <v>167999.9975544</v>
      </c>
      <c r="C26" s="4">
        <f>'SEKTÖR (U S D)'!C26*1.7442</f>
        <v>253099.771875</v>
      </c>
      <c r="D26" s="34">
        <f t="shared" si="0"/>
        <v>50.65462830917238</v>
      </c>
      <c r="E26" s="34">
        <f t="shared" si="1"/>
        <v>1.3180136161156093</v>
      </c>
      <c r="F26" s="4">
        <f>'SEKTÖR (U S D)'!F26*1.5168</f>
        <v>1165730.1617472</v>
      </c>
      <c r="G26" s="4">
        <f>'SEKTÖR (U S D)'!G26*1.5985</f>
        <v>1612444.929480825</v>
      </c>
      <c r="H26" s="34">
        <f t="shared" si="2"/>
        <v>38.32059788725786</v>
      </c>
      <c r="I26" s="34">
        <f t="shared" si="3"/>
        <v>1.1391523094803555</v>
      </c>
      <c r="J26" s="4">
        <f>'SEKTÖR (U S D)'!J26*1.5059</f>
        <v>1801712.7916919999</v>
      </c>
      <c r="K26" s="4">
        <f>'SEKTÖR (U S D)'!K26*1.5552</f>
        <v>2361314.33609184</v>
      </c>
      <c r="L26" s="34">
        <f t="shared" si="4"/>
        <v>31.05942006851797</v>
      </c>
      <c r="M26" s="46">
        <f t="shared" si="5"/>
        <v>1.1713004817954547</v>
      </c>
    </row>
    <row r="27" spans="1:13" s="65" customFormat="1" ht="15.75">
      <c r="A27" s="43" t="s">
        <v>82</v>
      </c>
      <c r="B27" s="3">
        <f>'SEKTÖR (U S D)'!B27*1.5016</f>
        <v>1619634.6074272</v>
      </c>
      <c r="C27" s="3">
        <f>'SEKTÖR (U S D)'!C27*1.7442</f>
        <v>2522014.4468843997</v>
      </c>
      <c r="D27" s="33">
        <f t="shared" si="0"/>
        <v>55.71502580391486</v>
      </c>
      <c r="E27" s="33">
        <f t="shared" si="1"/>
        <v>13.133355895222163</v>
      </c>
      <c r="F27" s="3">
        <f>'SEKTÖR (U S D)'!F27*1.5168</f>
        <v>12161620.294099199</v>
      </c>
      <c r="G27" s="3">
        <f>'SEKTÖR (U S D)'!G27*1.5985</f>
        <v>17728046.983928107</v>
      </c>
      <c r="H27" s="33">
        <f t="shared" si="2"/>
        <v>45.77043646503033</v>
      </c>
      <c r="I27" s="33">
        <f t="shared" si="3"/>
        <v>12.524425048624959</v>
      </c>
      <c r="J27" s="3">
        <f>'SEKTÖR (U S D)'!J27*1.5059</f>
        <v>17501624.691560898</v>
      </c>
      <c r="K27" s="3">
        <f>'SEKTÖR (U S D)'!K27*1.5552</f>
        <v>24457629.905516736</v>
      </c>
      <c r="L27" s="33">
        <f t="shared" si="4"/>
        <v>39.74491132420381</v>
      </c>
      <c r="M27" s="44">
        <f t="shared" si="5"/>
        <v>12.13190182011942</v>
      </c>
    </row>
    <row r="28" spans="1:13" ht="14.25">
      <c r="A28" s="45" t="s">
        <v>14</v>
      </c>
      <c r="B28" s="4">
        <f>'SEKTÖR (U S D)'!B28*1.5016</f>
        <v>1619634.6074272</v>
      </c>
      <c r="C28" s="4">
        <f>'SEKTÖR (U S D)'!C28*1.7442</f>
        <v>2522014.4468843997</v>
      </c>
      <c r="D28" s="34">
        <f t="shared" si="0"/>
        <v>55.71502580391486</v>
      </c>
      <c r="E28" s="34">
        <f t="shared" si="1"/>
        <v>13.133355895222163</v>
      </c>
      <c r="F28" s="4">
        <f>'SEKTÖR (U S D)'!F28*1.5168</f>
        <v>12161620.294099199</v>
      </c>
      <c r="G28" s="4">
        <f>'SEKTÖR (U S D)'!G28*1.5985</f>
        <v>17728046.983928107</v>
      </c>
      <c r="H28" s="34">
        <f t="shared" si="2"/>
        <v>45.77043646503033</v>
      </c>
      <c r="I28" s="34">
        <f t="shared" si="3"/>
        <v>12.524425048624959</v>
      </c>
      <c r="J28" s="4">
        <f>'SEKTÖR (U S D)'!J28*1.5059</f>
        <v>17501624.691560898</v>
      </c>
      <c r="K28" s="4">
        <f>'SEKTÖR (U S D)'!K28*1.5552</f>
        <v>24457629.905516736</v>
      </c>
      <c r="L28" s="34">
        <f t="shared" si="4"/>
        <v>39.74491132420381</v>
      </c>
      <c r="M28" s="46">
        <f t="shared" si="5"/>
        <v>12.13190182011942</v>
      </c>
    </row>
    <row r="29" spans="1:13" s="65" customFormat="1" ht="15.75">
      <c r="A29" s="43" t="s">
        <v>83</v>
      </c>
      <c r="B29" s="3">
        <f>'SEKTÖR (U S D)'!B29*1.5016</f>
        <v>7898735.029936</v>
      </c>
      <c r="C29" s="3">
        <f>'SEKTÖR (U S D)'!C29*1.7442</f>
        <v>16119541.095994798</v>
      </c>
      <c r="D29" s="33">
        <f t="shared" si="0"/>
        <v>104.07750145943824</v>
      </c>
      <c r="E29" s="33">
        <f t="shared" si="1"/>
        <v>83.94229079174778</v>
      </c>
      <c r="F29" s="3">
        <f>'SEKTÖR (U S D)'!F29*1.5168</f>
        <v>69780148.2528768</v>
      </c>
      <c r="G29" s="3">
        <f>'SEKTÖR (U S D)'!G29*1.5985</f>
        <v>89790306.664442</v>
      </c>
      <c r="H29" s="33">
        <f t="shared" si="2"/>
        <v>28.6760044404753</v>
      </c>
      <c r="I29" s="33">
        <f t="shared" si="3"/>
        <v>63.434622377262905</v>
      </c>
      <c r="J29" s="3">
        <f>'SEKTÖR (U S D)'!J29*1.5059</f>
        <v>104450620.65147272</v>
      </c>
      <c r="K29" s="3">
        <f>'SEKTÖR (U S D)'!K29*1.5552</f>
        <v>126705125.13435763</v>
      </c>
      <c r="L29" s="33">
        <f t="shared" si="4"/>
        <v>21.306244370862082</v>
      </c>
      <c r="M29" s="44">
        <f t="shared" si="5"/>
        <v>62.85049467893218</v>
      </c>
    </row>
    <row r="30" spans="1:13" ht="14.25">
      <c r="A30" s="45" t="s">
        <v>15</v>
      </c>
      <c r="B30" s="4">
        <f>'SEKTÖR (U S D)'!B30*1.5016</f>
        <v>1755628.3523559999</v>
      </c>
      <c r="C30" s="4">
        <f>'SEKTÖR (U S D)'!C30*1.7442</f>
        <v>2603908.1374938</v>
      </c>
      <c r="D30" s="34">
        <f t="shared" si="0"/>
        <v>48.31773102772203</v>
      </c>
      <c r="E30" s="34">
        <f t="shared" si="1"/>
        <v>13.559816174097703</v>
      </c>
      <c r="F30" s="4">
        <f>'SEKTÖR (U S D)'!F30*1.5168</f>
        <v>14391465.339417601</v>
      </c>
      <c r="G30" s="4">
        <f>'SEKTÖR (U S D)'!G30*1.5985</f>
        <v>18067425.14558806</v>
      </c>
      <c r="H30" s="34">
        <f t="shared" si="2"/>
        <v>25.542637385938477</v>
      </c>
      <c r="I30" s="34">
        <f t="shared" si="3"/>
        <v>12.764187293879816</v>
      </c>
      <c r="J30" s="4">
        <f>'SEKTÖR (U S D)'!J30*1.5059</f>
        <v>21358976.1208153</v>
      </c>
      <c r="K30" s="4">
        <f>'SEKTÖR (U S D)'!K30*1.5552</f>
        <v>25448993.445710592</v>
      </c>
      <c r="L30" s="34">
        <f t="shared" si="4"/>
        <v>19.14893907723125</v>
      </c>
      <c r="M30" s="46">
        <f t="shared" si="5"/>
        <v>12.623655321343389</v>
      </c>
    </row>
    <row r="31" spans="1:13" ht="14.25">
      <c r="A31" s="45" t="s">
        <v>126</v>
      </c>
      <c r="B31" s="4">
        <f>'SEKTÖR (U S D)'!B31*1.5016</f>
        <v>1525841.5556072001</v>
      </c>
      <c r="C31" s="4">
        <f>'SEKTÖR (U S D)'!C31*1.7442</f>
        <v>2247771.9378456</v>
      </c>
      <c r="D31" s="34">
        <f t="shared" si="0"/>
        <v>47.31358767792319</v>
      </c>
      <c r="E31" s="34">
        <f t="shared" si="1"/>
        <v>11.705241763181931</v>
      </c>
      <c r="F31" s="4">
        <f>'SEKTÖR (U S D)'!F31*1.5168</f>
        <v>16929569.222515203</v>
      </c>
      <c r="G31" s="4">
        <f>'SEKTÖR (U S D)'!G31*1.5985</f>
        <v>21676180.23070605</v>
      </c>
      <c r="H31" s="34">
        <f t="shared" si="2"/>
        <v>28.03739980505925</v>
      </c>
      <c r="I31" s="34">
        <f t="shared" si="3"/>
        <v>15.313683164653384</v>
      </c>
      <c r="J31" s="4">
        <f>'SEKTÖR (U S D)'!J31*1.5059</f>
        <v>25628683.670029003</v>
      </c>
      <c r="K31" s="4">
        <f>'SEKTÖR (U S D)'!K31*1.5552</f>
        <v>30615956.55942336</v>
      </c>
      <c r="L31" s="34">
        <f t="shared" si="4"/>
        <v>19.459730954604716</v>
      </c>
      <c r="M31" s="46">
        <f t="shared" si="5"/>
        <v>15.186662834577627</v>
      </c>
    </row>
    <row r="32" spans="1:13" ht="14.25">
      <c r="A32" s="45" t="s">
        <v>127</v>
      </c>
      <c r="B32" s="4">
        <f>'SEKTÖR (U S D)'!B32*1.5016</f>
        <v>106984.0327072</v>
      </c>
      <c r="C32" s="4">
        <f>'SEKTÖR (U S D)'!C32*1.7442</f>
        <v>105753.16404179999</v>
      </c>
      <c r="D32" s="34">
        <f t="shared" si="0"/>
        <v>-1.1505162352299025</v>
      </c>
      <c r="E32" s="34">
        <f t="shared" si="1"/>
        <v>0.5507081619308551</v>
      </c>
      <c r="F32" s="4">
        <f>'SEKTÖR (U S D)'!F32*1.5168</f>
        <v>1374603.9922175999</v>
      </c>
      <c r="G32" s="4">
        <f>'SEKTÖR (U S D)'!G32*1.5985</f>
        <v>1679020.23996688</v>
      </c>
      <c r="H32" s="34">
        <f t="shared" si="2"/>
        <v>22.14574157159083</v>
      </c>
      <c r="I32" s="34">
        <f t="shared" si="3"/>
        <v>1.1861861134310925</v>
      </c>
      <c r="J32" s="4">
        <f>'SEKTÖR (U S D)'!J32*1.5059</f>
        <v>2298617.8508710996</v>
      </c>
      <c r="K32" s="4">
        <f>'SEKTÖR (U S D)'!K32*1.5552</f>
        <v>1994674.807996416</v>
      </c>
      <c r="L32" s="34">
        <f t="shared" si="4"/>
        <v>-13.222860979675213</v>
      </c>
      <c r="M32" s="46">
        <f t="shared" si="5"/>
        <v>0.989433523491973</v>
      </c>
    </row>
    <row r="33" spans="1:13" ht="14.25">
      <c r="A33" s="45" t="s">
        <v>33</v>
      </c>
      <c r="B33" s="4">
        <f>'SEKTÖR (U S D)'!B33*1.5016</f>
        <v>1105312.0247336</v>
      </c>
      <c r="C33" s="4">
        <f>'SEKTÖR (U S D)'!C33*1.7442</f>
        <v>1789251.4790136</v>
      </c>
      <c r="D33" s="34">
        <f t="shared" si="0"/>
        <v>61.877500558707986</v>
      </c>
      <c r="E33" s="34">
        <f t="shared" si="1"/>
        <v>9.317502716516096</v>
      </c>
      <c r="F33" s="4">
        <f>'SEKTÖR (U S D)'!F33*1.5168</f>
        <v>9081456.3891456</v>
      </c>
      <c r="G33" s="4">
        <f>'SEKTÖR (U S D)'!G33*1.5985</f>
        <v>10740208.3994113</v>
      </c>
      <c r="H33" s="34">
        <f t="shared" si="2"/>
        <v>18.26526428347204</v>
      </c>
      <c r="I33" s="34">
        <f t="shared" si="3"/>
        <v>7.587690580185602</v>
      </c>
      <c r="J33" s="4">
        <f>'SEKTÖR (U S D)'!J33*1.5059</f>
        <v>14160889.1083275</v>
      </c>
      <c r="K33" s="4">
        <f>'SEKTÖR (U S D)'!K33*1.5552</f>
        <v>16048019.357026557</v>
      </c>
      <c r="L33" s="34">
        <f t="shared" si="4"/>
        <v>13.32635425828809</v>
      </c>
      <c r="M33" s="46">
        <f t="shared" si="5"/>
        <v>7.960419550011534</v>
      </c>
    </row>
    <row r="34" spans="1:13" ht="14.25">
      <c r="A34" s="45" t="s">
        <v>32</v>
      </c>
      <c r="B34" s="4">
        <f>'SEKTÖR (U S D)'!B34*1.5016</f>
        <v>745281.1499992</v>
      </c>
      <c r="C34" s="4">
        <f>'SEKTÖR (U S D)'!C34*1.7442</f>
        <v>743842.2570857999</v>
      </c>
      <c r="D34" s="34">
        <f t="shared" si="0"/>
        <v>-0.1930671282108267</v>
      </c>
      <c r="E34" s="34">
        <f t="shared" si="1"/>
        <v>3.8735484264499664</v>
      </c>
      <c r="F34" s="4">
        <f>'SEKTÖR (U S D)'!F34*1.5168</f>
        <v>6138707.822016</v>
      </c>
      <c r="G34" s="4">
        <f>'SEKTÖR (U S D)'!G34*1.5985</f>
        <v>8735329.65110382</v>
      </c>
      <c r="H34" s="34">
        <f t="shared" si="2"/>
        <v>42.299159764132085</v>
      </c>
      <c r="I34" s="34">
        <f t="shared" si="3"/>
        <v>6.171293520908726</v>
      </c>
      <c r="J34" s="4">
        <f>'SEKTÖR (U S D)'!J34*1.5059</f>
        <v>9049189.5835242</v>
      </c>
      <c r="K34" s="4">
        <f>'SEKTÖR (U S D)'!K34*1.5552</f>
        <v>12020615.668065023</v>
      </c>
      <c r="L34" s="34">
        <f t="shared" si="4"/>
        <v>32.836377855878716</v>
      </c>
      <c r="M34" s="46">
        <f t="shared" si="5"/>
        <v>5.962676255455953</v>
      </c>
    </row>
    <row r="35" spans="1:13" ht="14.25">
      <c r="A35" s="45" t="s">
        <v>16</v>
      </c>
      <c r="B35" s="4">
        <f>'SEKTÖR (U S D)'!B35*1.5016</f>
        <v>701996.7146304</v>
      </c>
      <c r="C35" s="4">
        <f>'SEKTÖR (U S D)'!C35*1.7442</f>
        <v>994587.4409382</v>
      </c>
      <c r="D35" s="34">
        <f t="shared" si="0"/>
        <v>41.679785704103836</v>
      </c>
      <c r="E35" s="34">
        <f t="shared" si="1"/>
        <v>5.179300557495324</v>
      </c>
      <c r="F35" s="4">
        <f>'SEKTÖR (U S D)'!F35*1.5168</f>
        <v>5603786.7316032</v>
      </c>
      <c r="G35" s="4">
        <f>'SEKTÖR (U S D)'!G35*1.5985</f>
        <v>7490927.48954144</v>
      </c>
      <c r="H35" s="34">
        <f t="shared" si="2"/>
        <v>33.67617020996701</v>
      </c>
      <c r="I35" s="34">
        <f t="shared" si="3"/>
        <v>5.292154289330406</v>
      </c>
      <c r="J35" s="4">
        <f>'SEKTÖR (U S D)'!J35*1.5059</f>
        <v>8769485.077351902</v>
      </c>
      <c r="K35" s="4">
        <f>'SEKTÖR (U S D)'!K35*1.5552</f>
        <v>10527393.347486207</v>
      </c>
      <c r="L35" s="34">
        <f t="shared" si="4"/>
        <v>20.045741051253792</v>
      </c>
      <c r="M35" s="46">
        <f t="shared" si="5"/>
        <v>5.221981974822208</v>
      </c>
    </row>
    <row r="36" spans="1:13" ht="14.25">
      <c r="A36" s="45" t="s">
        <v>150</v>
      </c>
      <c r="B36" s="4">
        <f>'SEKTÖR (U S D)'!B36*1.5016</f>
        <v>1426982.9763152</v>
      </c>
      <c r="C36" s="4">
        <f>'SEKTÖR (U S D)'!C36*1.7442</f>
        <v>2117184.7687379997</v>
      </c>
      <c r="D36" s="34">
        <f t="shared" si="0"/>
        <v>48.36790654679429</v>
      </c>
      <c r="E36" s="34">
        <f t="shared" si="1"/>
        <v>11.025210857982962</v>
      </c>
      <c r="F36" s="4">
        <f>'SEKTÖR (U S D)'!F36*1.5168</f>
        <v>11846250.713087998</v>
      </c>
      <c r="G36" s="4">
        <f>'SEKTÖR (U S D)'!G36*1.5985</f>
        <v>16353969.082587536</v>
      </c>
      <c r="H36" s="34">
        <f t="shared" si="2"/>
        <v>38.05185690118235</v>
      </c>
      <c r="I36" s="34">
        <f t="shared" si="3"/>
        <v>11.553673126435578</v>
      </c>
      <c r="J36" s="4">
        <f>'SEKTÖR (U S D)'!J36*1.5059</f>
        <v>16646579.0989069</v>
      </c>
      <c r="K36" s="4">
        <f>'SEKTÖR (U S D)'!K36*1.5552</f>
        <v>22725260.428802114</v>
      </c>
      <c r="L36" s="34">
        <f t="shared" si="4"/>
        <v>36.5160991563388</v>
      </c>
      <c r="M36" s="46">
        <f t="shared" si="5"/>
        <v>11.272581579815482</v>
      </c>
    </row>
    <row r="37" spans="1:13" ht="14.25">
      <c r="A37" s="45" t="s">
        <v>17</v>
      </c>
      <c r="B37" s="4">
        <f>'SEKTÖR (U S D)'!B37*1.5016</f>
        <v>389564.3270168</v>
      </c>
      <c r="C37" s="4">
        <f>'SEKTÖR (U S D)'!C37*1.7442</f>
        <v>513611.08211160003</v>
      </c>
      <c r="D37" s="34">
        <f t="shared" si="0"/>
        <v>31.842431786484006</v>
      </c>
      <c r="E37" s="34">
        <f t="shared" si="1"/>
        <v>2.6746227173420323</v>
      </c>
      <c r="F37" s="4">
        <f>'SEKTÖR (U S D)'!F37*1.5168</f>
        <v>3237548.0528063998</v>
      </c>
      <c r="G37" s="4">
        <f>'SEKTÖR (U S D)'!G37*1.5985</f>
        <v>3489111.9399164</v>
      </c>
      <c r="H37" s="34">
        <f t="shared" si="2"/>
        <v>7.770197785695789</v>
      </c>
      <c r="I37" s="34">
        <f t="shared" si="3"/>
        <v>2.464970959145253</v>
      </c>
      <c r="J37" s="4">
        <f>'SEKTÖR (U S D)'!J37*1.5059</f>
        <v>4791550.520207</v>
      </c>
      <c r="K37" s="4">
        <f>'SEKTÖR (U S D)'!K37*1.5552</f>
        <v>5056675.25822208</v>
      </c>
      <c r="L37" s="34">
        <f t="shared" si="4"/>
        <v>5.533172130753746</v>
      </c>
      <c r="M37" s="46">
        <f t="shared" si="5"/>
        <v>2.5083006000977903</v>
      </c>
    </row>
    <row r="38" spans="1:13" ht="14.25">
      <c r="A38" s="45" t="s">
        <v>87</v>
      </c>
      <c r="B38" s="4">
        <f>'SEKTÖR (U S D)'!B38*1.5016</f>
        <v>134722.515896</v>
      </c>
      <c r="C38" s="4">
        <f>'SEKTÖR (U S D)'!C38*1.7442</f>
        <v>186042.6615852</v>
      </c>
      <c r="D38" s="34">
        <f t="shared" si="0"/>
        <v>38.09322097934761</v>
      </c>
      <c r="E38" s="34">
        <f t="shared" si="1"/>
        <v>0.9688146272560996</v>
      </c>
      <c r="F38" s="4">
        <f>'SEKTÖR (U S D)'!F38*1.5168</f>
        <v>1108380.1554816</v>
      </c>
      <c r="G38" s="4">
        <f>'SEKTÖR (U S D)'!G38*1.5985</f>
        <v>1471161.315544465</v>
      </c>
      <c r="H38" s="34">
        <f t="shared" si="2"/>
        <v>32.73075201398151</v>
      </c>
      <c r="I38" s="34">
        <f t="shared" si="3"/>
        <v>1.0393389439726377</v>
      </c>
      <c r="J38" s="4">
        <f>'SEKTÖR (U S D)'!J38*1.5059</f>
        <v>1656370.4797288</v>
      </c>
      <c r="K38" s="4">
        <f>'SEKTÖR (U S D)'!K38*1.5552</f>
        <v>2159956.590948288</v>
      </c>
      <c r="L38" s="34">
        <f t="shared" si="4"/>
        <v>30.402987579321067</v>
      </c>
      <c r="M38" s="46">
        <f t="shared" si="5"/>
        <v>1.0714194874293086</v>
      </c>
    </row>
    <row r="39" spans="1:13" ht="15" thickBot="1">
      <c r="A39" s="45" t="s">
        <v>84</v>
      </c>
      <c r="B39" s="4">
        <f>'SEKTÖR (U S D)'!B39*1.5016</f>
        <v>6421.379172800001</v>
      </c>
      <c r="C39" s="4">
        <f>'SEKTÖR (U S D)'!C39*1.7442</f>
        <v>8965.216569996</v>
      </c>
      <c r="D39" s="34">
        <f t="shared" si="0"/>
        <v>39.61512517390834</v>
      </c>
      <c r="E39" s="34">
        <f t="shared" si="1"/>
        <v>0.046686243227891125</v>
      </c>
      <c r="F39" s="4">
        <f>'SEKTÖR (U S D)'!F39*1.5168</f>
        <v>68379.8376192</v>
      </c>
      <c r="G39" s="4">
        <f>'SEKTÖR (U S D)'!G39*1.5985</f>
        <v>86973.17007606</v>
      </c>
      <c r="H39" s="34">
        <f t="shared" si="2"/>
        <v>27.1912497955966</v>
      </c>
      <c r="I39" s="34">
        <f t="shared" si="3"/>
        <v>0.06144438532041642</v>
      </c>
      <c r="J39" s="4">
        <f>'SEKTÖR (U S D)'!J39*1.5059</f>
        <v>90279.141711</v>
      </c>
      <c r="K39" s="4">
        <f>'SEKTÖR (U S D)'!K39*1.5552</f>
        <v>107579.67534259199</v>
      </c>
      <c r="L39" s="34">
        <f t="shared" si="4"/>
        <v>19.163378498849877</v>
      </c>
      <c r="M39" s="46">
        <f t="shared" si="5"/>
        <v>0.05336355420122926</v>
      </c>
    </row>
    <row r="40" spans="1:13" ht="18" thickBot="1" thickTop="1">
      <c r="A40" s="52" t="s">
        <v>18</v>
      </c>
      <c r="B40" s="59">
        <f>'SEKTÖR (U S D)'!B40*1.5016</f>
        <v>490787.5358928</v>
      </c>
      <c r="C40" s="59">
        <f>'SEKTÖR (U S D)'!C40*1.7442</f>
        <v>611026.720663032</v>
      </c>
      <c r="D40" s="60">
        <f t="shared" si="0"/>
        <v>24.499233573954328</v>
      </c>
      <c r="E40" s="60">
        <f t="shared" si="1"/>
        <v>3.1819133287962194</v>
      </c>
      <c r="F40" s="59">
        <f>'SEKTÖR (U S D)'!F40*1.5168</f>
        <v>3648727.0763520002</v>
      </c>
      <c r="G40" s="59">
        <f>'SEKTÖR (U S D)'!G40*1.5985</f>
        <v>4075770.65836999</v>
      </c>
      <c r="H40" s="60">
        <f t="shared" si="2"/>
        <v>11.703905857627156</v>
      </c>
      <c r="I40" s="60">
        <f t="shared" si="3"/>
        <v>2.8794307783828446</v>
      </c>
      <c r="J40" s="59">
        <f>'SEKTÖR (U S D)'!J40*1.5059</f>
        <v>5129407.4330213005</v>
      </c>
      <c r="K40" s="59">
        <f>'SEKTÖR (U S D)'!K40*1.5552</f>
        <v>5902857.047818368</v>
      </c>
      <c r="L40" s="60">
        <f t="shared" si="4"/>
        <v>15.078732288214702</v>
      </c>
      <c r="M40" s="60">
        <f t="shared" si="5"/>
        <v>2.9280385073689903</v>
      </c>
    </row>
    <row r="41" spans="1:13" ht="14.25">
      <c r="A41" s="45" t="s">
        <v>88</v>
      </c>
      <c r="B41" s="4">
        <f>'SEKTÖR (U S D)'!B41*1.5016</f>
        <v>490787.5358928</v>
      </c>
      <c r="C41" s="4">
        <f>'SEKTÖR (U S D)'!C41*1.7442</f>
        <v>611026.720663032</v>
      </c>
      <c r="D41" s="34">
        <f t="shared" si="0"/>
        <v>24.499233573954328</v>
      </c>
      <c r="E41" s="34">
        <f t="shared" si="1"/>
        <v>3.1819133287962194</v>
      </c>
      <c r="F41" s="4">
        <f>'SEKTÖR (U S D)'!F41*1.5168</f>
        <v>3648727.0763520002</v>
      </c>
      <c r="G41" s="4">
        <f>'SEKTÖR (U S D)'!G41*1.5985</f>
        <v>4075770.65836999</v>
      </c>
      <c r="H41" s="34">
        <f t="shared" si="2"/>
        <v>11.703905857627156</v>
      </c>
      <c r="I41" s="34">
        <f t="shared" si="3"/>
        <v>2.8794307783828446</v>
      </c>
      <c r="J41" s="4">
        <f>'SEKTÖR (U S D)'!J41*1.5059</f>
        <v>5129407.4330213005</v>
      </c>
      <c r="K41" s="4">
        <f>'SEKTÖR (U S D)'!K41*1.5552</f>
        <v>5902857.047818368</v>
      </c>
      <c r="L41" s="34">
        <f t="shared" si="4"/>
        <v>15.078732288214702</v>
      </c>
      <c r="M41" s="46">
        <f t="shared" si="5"/>
        <v>2.9280385073689903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D)'!F42*1.5168</f>
        <v>2431702.896153615</v>
      </c>
      <c r="G42" s="147">
        <f>'SEKTÖR (U S D)'!G42*1.5985</f>
        <v>542194.2725403642</v>
      </c>
      <c r="H42" s="148">
        <f t="shared" si="2"/>
        <v>-77.70310372216981</v>
      </c>
      <c r="I42" s="149">
        <f t="shared" si="3"/>
        <v>0.3830467921470319</v>
      </c>
      <c r="J42" s="147">
        <f>'SEKTÖR (U S D)'!J42*1.5059</f>
        <v>4526272.3779152185</v>
      </c>
      <c r="K42" s="147">
        <f>'SEKTÖR (U S D)'!K42*1.5552</f>
        <v>1548366.1734568556</v>
      </c>
      <c r="L42" s="148">
        <f t="shared" si="4"/>
        <v>-65.79158203090671</v>
      </c>
      <c r="M42" s="150">
        <f t="shared" si="5"/>
        <v>0.7680477000649786</v>
      </c>
    </row>
    <row r="43" spans="1:13" s="40" customFormat="1" ht="18.75" thickBot="1">
      <c r="A43" s="47" t="s">
        <v>19</v>
      </c>
      <c r="B43" s="48">
        <f>'SEKTÖR (U S D)'!B43*1.5016</f>
        <v>12807378.9032392</v>
      </c>
      <c r="C43" s="48">
        <f>'SEKTÖR (U S D)'!C43*1.7442</f>
        <v>19203122.697694454</v>
      </c>
      <c r="D43" s="49">
        <f>(C43-B43)/B43*100</f>
        <v>49.93796031784196</v>
      </c>
      <c r="E43" s="50">
        <f>C43/C$43*100</f>
        <v>100</v>
      </c>
      <c r="F43" s="48">
        <f>'SEKTÖR (U S D)'!F43*1.5168</f>
        <v>110431353.54439679</v>
      </c>
      <c r="G43" s="48">
        <f>'SEKTÖR (U S D)'!G43*1.5985</f>
        <v>141547790.9373129</v>
      </c>
      <c r="H43" s="49">
        <f t="shared" si="2"/>
        <v>28.177176493998466</v>
      </c>
      <c r="I43" s="50">
        <f t="shared" si="3"/>
        <v>100</v>
      </c>
      <c r="J43" s="48">
        <f>'SEKTÖR (U S D)'!J43*1.5059</f>
        <v>166160343.45369473</v>
      </c>
      <c r="K43" s="48">
        <f>'SEKTÖR (U S D)'!K43*1.5552</f>
        <v>201597657.71394932</v>
      </c>
      <c r="L43" s="49">
        <f t="shared" si="4"/>
        <v>21.327179231625866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C11" sqref="C11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123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161</v>
      </c>
      <c r="C6" s="181"/>
      <c r="D6" s="179" t="s">
        <v>162</v>
      </c>
      <c r="E6" s="180"/>
      <c r="F6" s="179" t="s">
        <v>163</v>
      </c>
      <c r="G6" s="181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22.75746921365392</v>
      </c>
      <c r="C8" s="60">
        <f>'SEKTÖR (TL)'!D8</f>
        <v>42.59028889348374</v>
      </c>
      <c r="D8" s="60">
        <f>'SEKTÖR (U S D)'!H8</f>
        <v>21.653231624228134</v>
      </c>
      <c r="E8" s="60">
        <f>'SEKTÖR (TL)'!H8</f>
        <v>28.20588788985279</v>
      </c>
      <c r="F8" s="60">
        <f>'SEKTÖR (U S D)'!L8</f>
        <v>17.871306403099677</v>
      </c>
      <c r="G8" s="60">
        <f>'SEKTÖR (TL)'!L8</f>
        <v>21.7301651624282</v>
      </c>
    </row>
    <row r="9" spans="1:7" s="65" customFormat="1" ht="15.75">
      <c r="A9" s="61" t="s">
        <v>78</v>
      </c>
      <c r="B9" s="63">
        <f>'SEKTÖR (U S D)'!D9</f>
        <v>19.964444919640222</v>
      </c>
      <c r="C9" s="63">
        <f>'SEKTÖR (TL)'!D9</f>
        <v>39.346020797040815</v>
      </c>
      <c r="D9" s="63">
        <f>'SEKTÖR (U S D)'!H9</f>
        <v>19.71345900365413</v>
      </c>
      <c r="E9" s="63">
        <f>'SEKTÖR (TL)'!H9</f>
        <v>26.161632527255502</v>
      </c>
      <c r="F9" s="63">
        <f>'SEKTÖR (U S D)'!L9</f>
        <v>16.164250768291637</v>
      </c>
      <c r="G9" s="63">
        <f>'SEKTÖR (TL)'!L9</f>
        <v>19.96722411504558</v>
      </c>
    </row>
    <row r="10" spans="1:7" ht="14.25">
      <c r="A10" s="45" t="s">
        <v>3</v>
      </c>
      <c r="B10" s="34">
        <f>'SEKTÖR (U S D)'!D10</f>
        <v>50.90841471520594</v>
      </c>
      <c r="C10" s="34">
        <f>'SEKTÖR (TL)'!D10</f>
        <v>75.28932934620552</v>
      </c>
      <c r="D10" s="34">
        <f>'SEKTÖR (U S D)'!H10</f>
        <v>31.460590770159115</v>
      </c>
      <c r="E10" s="34">
        <f>'SEKTÖR (TL)'!H10</f>
        <v>38.54150471129969</v>
      </c>
      <c r="F10" s="34">
        <f>'SEKTÖR (U S D)'!L10</f>
        <v>24.581911349151166</v>
      </c>
      <c r="G10" s="34">
        <f>'SEKTÖR (TL)'!L10</f>
        <v>28.660461206056105</v>
      </c>
    </row>
    <row r="11" spans="1:7" ht="14.25">
      <c r="A11" s="45" t="s">
        <v>4</v>
      </c>
      <c r="B11" s="34">
        <f>'SEKTÖR (U S D)'!D11</f>
        <v>-32.66860116405418</v>
      </c>
      <c r="C11" s="34">
        <f>'SEKTÖR (TL)'!D11</f>
        <v>-21.79047292910449</v>
      </c>
      <c r="D11" s="34">
        <f>'SEKTÖR (U S D)'!H11</f>
        <v>6.3747767144919605</v>
      </c>
      <c r="E11" s="34">
        <f>'SEKTÖR (TL)'!H11</f>
        <v>12.104483503504365</v>
      </c>
      <c r="F11" s="34">
        <f>'SEKTÖR (U S D)'!L11</f>
        <v>7.10912461198778</v>
      </c>
      <c r="G11" s="34">
        <f>'SEKTÖR (TL)'!L11</f>
        <v>10.615652165856542</v>
      </c>
    </row>
    <row r="12" spans="1:7" ht="14.25">
      <c r="A12" s="45" t="s">
        <v>5</v>
      </c>
      <c r="B12" s="34">
        <f>'SEKTÖR (U S D)'!D12</f>
        <v>0.27309410219279123</v>
      </c>
      <c r="C12" s="34">
        <f>'SEKTÖR (TL)'!D12</f>
        <v>16.47331561870315</v>
      </c>
      <c r="D12" s="34">
        <f>'SEKTÖR (U S D)'!H12</f>
        <v>3.9058289258550523</v>
      </c>
      <c r="E12" s="34">
        <f>'SEKTÖR (TL)'!H12</f>
        <v>9.502549800882996</v>
      </c>
      <c r="F12" s="34">
        <f>'SEKTÖR (U S D)'!L12</f>
        <v>5.632847931471741</v>
      </c>
      <c r="G12" s="34">
        <f>'SEKTÖR (TL)'!L12</f>
        <v>9.09104529054043</v>
      </c>
    </row>
    <row r="13" spans="1:7" ht="14.25">
      <c r="A13" s="45" t="s">
        <v>6</v>
      </c>
      <c r="B13" s="34">
        <f>'SEKTÖR (U S D)'!D13</f>
        <v>11.844727200624883</v>
      </c>
      <c r="C13" s="34">
        <f>'SEKTÖR (TL)'!D13</f>
        <v>29.914473350645927</v>
      </c>
      <c r="D13" s="34">
        <f>'SEKTÖR (U S D)'!H13</f>
        <v>20.432906106315553</v>
      </c>
      <c r="E13" s="34">
        <f>'SEKTÖR (TL)'!H13</f>
        <v>26.91983149455789</v>
      </c>
      <c r="F13" s="34">
        <f>'SEKTÖR (U S D)'!L13</f>
        <v>21.818306436839148</v>
      </c>
      <c r="G13" s="34">
        <f>'SEKTÖR (TL)'!L13</f>
        <v>25.806381679110313</v>
      </c>
    </row>
    <row r="14" spans="1:7" ht="14.25">
      <c r="A14" s="45" t="s">
        <v>7</v>
      </c>
      <c r="B14" s="34">
        <f>'SEKTÖR (U S D)'!D14</f>
        <v>58.85404362967536</v>
      </c>
      <c r="C14" s="34">
        <f>'SEKTÖR (TL)'!D14</f>
        <v>84.51866202642499</v>
      </c>
      <c r="D14" s="34">
        <f>'SEKTÖR (U S D)'!H14</f>
        <v>27.755089464950643</v>
      </c>
      <c r="E14" s="34">
        <f>'SEKTÖR (TL)'!H14</f>
        <v>34.63641251959626</v>
      </c>
      <c r="F14" s="34">
        <f>'SEKTÖR (U S D)'!L14</f>
        <v>25.378703573038518</v>
      </c>
      <c r="G14" s="34">
        <f>'SEKTÖR (TL)'!L14</f>
        <v>29.48333873217975</v>
      </c>
    </row>
    <row r="15" spans="1:7" ht="14.25">
      <c r="A15" s="45" t="s">
        <v>8</v>
      </c>
      <c r="B15" s="34">
        <f>'SEKTÖR (U S D)'!D15</f>
        <v>12.609857402607396</v>
      </c>
      <c r="C15" s="34">
        <f>'SEKTÖR (TL)'!D15</f>
        <v>30.80321875441384</v>
      </c>
      <c r="D15" s="34">
        <f>'SEKTÖR (U S D)'!H15</f>
        <v>-9.26471268737531</v>
      </c>
      <c r="E15" s="34">
        <f>'SEKTÖR (TL)'!H15</f>
        <v>-4.377401919019925</v>
      </c>
      <c r="F15" s="34">
        <f>'SEKTÖR (U S D)'!L15</f>
        <v>-18.68080355188325</v>
      </c>
      <c r="G15" s="34">
        <f>'SEKTÖR (TL)'!L15</f>
        <v>-16.01858402542588</v>
      </c>
    </row>
    <row r="16" spans="1:7" ht="14.25">
      <c r="A16" s="45" t="s">
        <v>151</v>
      </c>
      <c r="B16" s="34">
        <f>'SEKTÖR (U S D)'!D16</f>
        <v>-23.008275805627115</v>
      </c>
      <c r="C16" s="34">
        <f>'SEKTÖR (TL)'!D16</f>
        <v>-10.56941573000454</v>
      </c>
      <c r="D16" s="34">
        <f>'SEKTÖR (U S D)'!H16</f>
        <v>5.61968471778076</v>
      </c>
      <c r="E16" s="34">
        <f>'SEKTÖR (TL)'!H16</f>
        <v>11.308719687086349</v>
      </c>
      <c r="F16" s="34">
        <f>'SEKTÖR (U S D)'!L16</f>
        <v>-3.8995400018480217</v>
      </c>
      <c r="G16" s="34">
        <f>'SEKTÖR (TL)'!L16</f>
        <v>-0.7534129828501492</v>
      </c>
    </row>
    <row r="17" spans="1:7" ht="14.25">
      <c r="A17" s="93" t="s">
        <v>157</v>
      </c>
      <c r="B17" s="34">
        <f>'SEKTÖR (U S D)'!D17</f>
        <v>43.38308157762041</v>
      </c>
      <c r="C17" s="34">
        <f>'SEKTÖR (TL)'!D17</f>
        <v>66.54819584955082</v>
      </c>
      <c r="D17" s="34">
        <f>'SEKTÖR (U S D)'!H17</f>
        <v>37.33630075801967</v>
      </c>
      <c r="E17" s="34">
        <f>'SEKTÖR (TL)'!H17</f>
        <v>44.733700396686736</v>
      </c>
      <c r="F17" s="34">
        <f>'SEKTÖR (U S D)'!L17</f>
        <v>27.714415452006154</v>
      </c>
      <c r="G17" s="34">
        <f>'SEKTÖR (TL)'!L17</f>
        <v>31.895516907470572</v>
      </c>
    </row>
    <row r="18" spans="1:7" s="65" customFormat="1" ht="15.75">
      <c r="A18" s="43" t="s">
        <v>79</v>
      </c>
      <c r="B18" s="33">
        <f>'SEKTÖR (U S D)'!D18</f>
        <v>55.28829613982469</v>
      </c>
      <c r="C18" s="33">
        <f>'SEKTÖR (TL)'!D18</f>
        <v>80.37682880066741</v>
      </c>
      <c r="D18" s="33">
        <f>'SEKTÖR (U S D)'!H18</f>
        <v>50.217959969516066</v>
      </c>
      <c r="E18" s="33">
        <f>'SEKTÖR (TL)'!H18</f>
        <v>58.30920952747326</v>
      </c>
      <c r="F18" s="33">
        <f>'SEKTÖR (U S D)'!L18</f>
        <v>41.697200592144846</v>
      </c>
      <c r="G18" s="33">
        <f>'SEKTÖR (TL)'!L18</f>
        <v>46.33606903572858</v>
      </c>
    </row>
    <row r="19" spans="1:7" ht="14.25">
      <c r="A19" s="45" t="s">
        <v>114</v>
      </c>
      <c r="B19" s="34">
        <f>'SEKTÖR (U S D)'!D19</f>
        <v>55.28829613982469</v>
      </c>
      <c r="C19" s="34">
        <f>'SEKTÖR (TL)'!D19</f>
        <v>80.37682880066741</v>
      </c>
      <c r="D19" s="34">
        <f>'SEKTÖR (U S D)'!H19</f>
        <v>50.217959969516066</v>
      </c>
      <c r="E19" s="34">
        <f>'SEKTÖR (TL)'!H19</f>
        <v>58.30920952747326</v>
      </c>
      <c r="F19" s="34">
        <f>'SEKTÖR (U S D)'!L19</f>
        <v>41.697200592144846</v>
      </c>
      <c r="G19" s="34">
        <f>'SEKTÖR (TL)'!L19</f>
        <v>46.33606903572858</v>
      </c>
    </row>
    <row r="20" spans="1:7" s="65" customFormat="1" ht="15.75">
      <c r="A20" s="43" t="s">
        <v>80</v>
      </c>
      <c r="B20" s="33">
        <f>'SEKTÖR (U S D)'!D20</f>
        <v>22.559294585819185</v>
      </c>
      <c r="C20" s="33">
        <f>'SEKTÖR (TL)'!D20</f>
        <v>42.36009697428464</v>
      </c>
      <c r="D20" s="33">
        <f>'SEKTÖR (U S D)'!H20</f>
        <v>19.50679663781244</v>
      </c>
      <c r="E20" s="33">
        <f>'SEKTÖR (TL)'!H20</f>
        <v>25.943838624435124</v>
      </c>
      <c r="F20" s="33">
        <f>'SEKTÖR (U S D)'!L20</f>
        <v>16.84558201848825</v>
      </c>
      <c r="G20" s="33">
        <f>'SEKTÖR (TL)'!L20</f>
        <v>20.67086071794469</v>
      </c>
    </row>
    <row r="21" spans="1:7" ht="15" thickBot="1">
      <c r="A21" s="45" t="s">
        <v>9</v>
      </c>
      <c r="B21" s="34">
        <f>'SEKTÖR (U S D)'!D21</f>
        <v>22.559294585819185</v>
      </c>
      <c r="C21" s="34">
        <f>'SEKTÖR (TL)'!D21</f>
        <v>42.36009697428464</v>
      </c>
      <c r="D21" s="34">
        <f>'SEKTÖR (U S D)'!H21</f>
        <v>19.50679663781244</v>
      </c>
      <c r="E21" s="34">
        <f>'SEKTÖR (TL)'!H21</f>
        <v>25.943838624435124</v>
      </c>
      <c r="F21" s="34">
        <f>'SEKTÖR (U S D)'!L21</f>
        <v>16.84558201848825</v>
      </c>
      <c r="G21" s="34">
        <f>'SEKTÖR (TL)'!L21</f>
        <v>20.67086071794469</v>
      </c>
    </row>
    <row r="22" spans="1:7" ht="18" thickBot="1" thickTop="1">
      <c r="A22" s="52" t="s">
        <v>10</v>
      </c>
      <c r="B22" s="60">
        <f>'SEKTÖR (U S D)'!D22</f>
        <v>31.13533440973227</v>
      </c>
      <c r="C22" s="60">
        <f>'SEKTÖR (TL)'!D22</f>
        <v>52.321690381895976</v>
      </c>
      <c r="D22" s="60">
        <f>'SEKTÖR (U S D)'!H22</f>
        <v>24.95014699499768</v>
      </c>
      <c r="E22" s="60">
        <f>'SEKTÖR (TL)'!H22</f>
        <v>31.680386320875392</v>
      </c>
      <c r="F22" s="60">
        <f>'SEKTÖR (U S D)'!L22</f>
        <v>20.47982193186764</v>
      </c>
      <c r="G22" s="60">
        <f>'SEKTÖR (TL)'!L22</f>
        <v>24.424078005472172</v>
      </c>
    </row>
    <row r="23" spans="1:7" s="65" customFormat="1" ht="15.75">
      <c r="A23" s="43" t="s">
        <v>81</v>
      </c>
      <c r="B23" s="33">
        <f>'SEKTÖR (U S D)'!D23</f>
        <v>28.849194495010046</v>
      </c>
      <c r="C23" s="33">
        <f>'SEKTÖR (TL)'!D23</f>
        <v>49.66619941275739</v>
      </c>
      <c r="D23" s="33">
        <f>'SEKTÖR (U S D)'!H23</f>
        <v>29.175785076584148</v>
      </c>
      <c r="E23" s="33">
        <f>'SEKTÖR (TL)'!H23</f>
        <v>36.13363162244184</v>
      </c>
      <c r="F23" s="33">
        <f>'SEKTÖR (U S D)'!L23</f>
        <v>24.794335832162268</v>
      </c>
      <c r="G23" s="33">
        <f>'SEKTÖR (TL)'!L23</f>
        <v>28.879840020040326</v>
      </c>
    </row>
    <row r="24" spans="1:7" ht="14.25">
      <c r="A24" s="45" t="s">
        <v>11</v>
      </c>
      <c r="B24" s="34">
        <f>'SEKTÖR (U S D)'!D24</f>
        <v>27.919228549199527</v>
      </c>
      <c r="C24" s="34">
        <f>'SEKTÖR (TL)'!D24</f>
        <v>48.58598723728942</v>
      </c>
      <c r="D24" s="34">
        <f>'SEKTÖR (U S D)'!H24</f>
        <v>29.59103643717802</v>
      </c>
      <c r="E24" s="34">
        <f>'SEKTÖR (TL)'!H24</f>
        <v>36.57124983177022</v>
      </c>
      <c r="F24" s="34">
        <f>'SEKTÖR (U S D)'!L24</f>
        <v>24.595694142737706</v>
      </c>
      <c r="G24" s="34">
        <f>'SEKTÖR (TL)'!L24</f>
        <v>28.674695219327763</v>
      </c>
    </row>
    <row r="25" spans="1:7" ht="14.25">
      <c r="A25" s="45" t="s">
        <v>12</v>
      </c>
      <c r="B25" s="34">
        <f>'SEKTÖR (U S D)'!D25</f>
        <v>31.893443187786595</v>
      </c>
      <c r="C25" s="34">
        <f>'SEKTÖR (TL)'!D25</f>
        <v>53.202279973453216</v>
      </c>
      <c r="D25" s="34">
        <f>'SEKTÖR (U S D)'!H25</f>
        <v>24.917637964617622</v>
      </c>
      <c r="E25" s="34">
        <f>'SEKTÖR (TL)'!H25</f>
        <v>31.64612624369809</v>
      </c>
      <c r="F25" s="34">
        <f>'SEKTÖR (U S D)'!L25</f>
        <v>23.698315716061373</v>
      </c>
      <c r="G25" s="34">
        <f>'SEKTÖR (TL)'!L25</f>
        <v>27.747938509607966</v>
      </c>
    </row>
    <row r="26" spans="1:7" ht="14.25">
      <c r="A26" s="45" t="s">
        <v>13</v>
      </c>
      <c r="B26" s="34">
        <f>'SEKTÖR (U S D)'!D26</f>
        <v>29.700143257111133</v>
      </c>
      <c r="C26" s="34">
        <f>'SEKTÖR (TL)'!D26</f>
        <v>50.65462830917238</v>
      </c>
      <c r="D26" s="34">
        <f>'SEKTÖR (U S D)'!H26</f>
        <v>31.250974585794633</v>
      </c>
      <c r="E26" s="34">
        <f>'SEKTÖR (TL)'!H26</f>
        <v>38.32059788725786</v>
      </c>
      <c r="F26" s="34">
        <f>'SEKTÖR (U S D)'!L26</f>
        <v>26.904822968866522</v>
      </c>
      <c r="G26" s="34">
        <f>'SEKTÖR (TL)'!L26</f>
        <v>31.05942006851797</v>
      </c>
    </row>
    <row r="27" spans="1:7" s="65" customFormat="1" ht="15.75">
      <c r="A27" s="43" t="s">
        <v>82</v>
      </c>
      <c r="B27" s="33">
        <f>'SEKTÖR (U S D)'!D27</f>
        <v>34.056692321499014</v>
      </c>
      <c r="C27" s="33">
        <f>'SEKTÖR (TL)'!D27</f>
        <v>55.71502580391486</v>
      </c>
      <c r="D27" s="33">
        <f>'SEKTÖR (U S D)'!H27</f>
        <v>38.32004881461243</v>
      </c>
      <c r="E27" s="33">
        <f>'SEKTÖR (TL)'!H27</f>
        <v>45.77043646503033</v>
      </c>
      <c r="F27" s="33">
        <f>'SEKTÖR (U S D)'!L27</f>
        <v>35.31498325817808</v>
      </c>
      <c r="G27" s="33">
        <f>'SEKTÖR (TL)'!L27</f>
        <v>39.74491132420381</v>
      </c>
    </row>
    <row r="28" spans="1:7" ht="14.25">
      <c r="A28" s="45" t="s">
        <v>14</v>
      </c>
      <c r="B28" s="34">
        <f>'SEKTÖR (U S D)'!D28</f>
        <v>34.056692321499014</v>
      </c>
      <c r="C28" s="34">
        <f>'SEKTÖR (TL)'!D28</f>
        <v>55.71502580391486</v>
      </c>
      <c r="D28" s="34">
        <f>'SEKTÖR (U S D)'!H28</f>
        <v>38.32004881461243</v>
      </c>
      <c r="E28" s="34">
        <f>'SEKTÖR (TL)'!H28</f>
        <v>45.77043646503033</v>
      </c>
      <c r="F28" s="34">
        <f>'SEKTÖR (U S D)'!L28</f>
        <v>35.31498325817808</v>
      </c>
      <c r="G28" s="34">
        <f>'SEKTÖR (TL)'!L28</f>
        <v>39.74491132420381</v>
      </c>
    </row>
    <row r="29" spans="1:7" s="65" customFormat="1" ht="15.75">
      <c r="A29" s="43" t="s">
        <v>83</v>
      </c>
      <c r="B29" s="33">
        <f>'SEKTÖR (U S D)'!D29</f>
        <v>75.69245281016653</v>
      </c>
      <c r="C29" s="33">
        <f>'SEKTÖR (TL)'!D29</f>
        <v>104.07750145943824</v>
      </c>
      <c r="D29" s="33">
        <f>'SEKTÖR (U S D)'!H29</f>
        <v>22.099320322372805</v>
      </c>
      <c r="E29" s="33">
        <f>'SEKTÖR (TL)'!H29</f>
        <v>28.6760044404753</v>
      </c>
      <c r="F29" s="33">
        <f>'SEKTÖR (U S D)'!L29</f>
        <v>17.460823944239465</v>
      </c>
      <c r="G29" s="33">
        <f>'SEKTÖR (TL)'!L29</f>
        <v>21.306244370862082</v>
      </c>
    </row>
    <row r="30" spans="1:7" ht="14.25">
      <c r="A30" s="45" t="s">
        <v>15</v>
      </c>
      <c r="B30" s="34">
        <f>'SEKTÖR (U S D)'!D30</f>
        <v>27.688283976165234</v>
      </c>
      <c r="C30" s="34">
        <f>'SEKTÖR (TL)'!D30</f>
        <v>48.31773102772203</v>
      </c>
      <c r="D30" s="34">
        <f>'SEKTÖR (U S D)'!H30</f>
        <v>19.126100961521097</v>
      </c>
      <c r="E30" s="34">
        <f>'SEKTÖR (TL)'!H30</f>
        <v>25.542637385938477</v>
      </c>
      <c r="F30" s="34">
        <f>'SEKTÖR (U S D)'!L30</f>
        <v>15.371905450361709</v>
      </c>
      <c r="G30" s="34">
        <f>'SEKTÖR (TL)'!L30</f>
        <v>19.14893907723125</v>
      </c>
    </row>
    <row r="31" spans="1:7" ht="14.25">
      <c r="A31" s="45" t="s">
        <v>126</v>
      </c>
      <c r="B31" s="34">
        <f>'SEKTÖR (U S D)'!D31</f>
        <v>26.82380647699201</v>
      </c>
      <c r="C31" s="34">
        <f>'SEKTÖR (TL)'!D31</f>
        <v>47.31358767792319</v>
      </c>
      <c r="D31" s="34">
        <f>'SEKTÖR (U S D)'!H31</f>
        <v>21.493355035541985</v>
      </c>
      <c r="E31" s="34">
        <f>'SEKTÖR (TL)'!H31</f>
        <v>28.03739980505925</v>
      </c>
      <c r="F31" s="34">
        <f>'SEKTÖR (U S D)'!L31</f>
        <v>15.672845193247973</v>
      </c>
      <c r="G31" s="34">
        <f>'SEKTÖR (TL)'!L31</f>
        <v>19.459730954604716</v>
      </c>
    </row>
    <row r="32" spans="1:7" ht="14.25">
      <c r="A32" s="45" t="s">
        <v>127</v>
      </c>
      <c r="B32" s="34">
        <f>'SEKTÖR (U S D)'!D32</f>
        <v>-14.89944684028277</v>
      </c>
      <c r="C32" s="34">
        <f>'SEKTÖR (TL)'!D32</f>
        <v>-1.1505162352299025</v>
      </c>
      <c r="D32" s="34">
        <f>'SEKTÖR (U S D)'!H32</f>
        <v>15.902821905404407</v>
      </c>
      <c r="E32" s="34">
        <f>'SEKTÖR (TL)'!H32</f>
        <v>22.14574157159083</v>
      </c>
      <c r="F32" s="34">
        <f>'SEKTÖR (U S D)'!L32</f>
        <v>-15.973705214308714</v>
      </c>
      <c r="G32" s="34">
        <f>'SEKTÖR (TL)'!L32</f>
        <v>-13.222860979675213</v>
      </c>
    </row>
    <row r="33" spans="1:7" ht="14.25">
      <c r="A33" s="45" t="s">
        <v>33</v>
      </c>
      <c r="B33" s="34">
        <f>'SEKTÖR (U S D)'!D33</f>
        <v>39.362031211418376</v>
      </c>
      <c r="C33" s="34">
        <f>'SEKTÖR (TL)'!D33</f>
        <v>61.877500558707986</v>
      </c>
      <c r="D33" s="34">
        <f>'SEKTÖR (U S D)'!H33</f>
        <v>12.220677425818181</v>
      </c>
      <c r="E33" s="34">
        <f>'SEKTÖR (TL)'!H33</f>
        <v>18.26526428347204</v>
      </c>
      <c r="F33" s="34">
        <f>'SEKTÖR (U S D)'!L33</f>
        <v>9.733897169210428</v>
      </c>
      <c r="G33" s="34">
        <f>'SEKTÖR (TL)'!L33</f>
        <v>13.32635425828809</v>
      </c>
    </row>
    <row r="34" spans="1:7" ht="14.25">
      <c r="A34" s="45" t="s">
        <v>32</v>
      </c>
      <c r="B34" s="34">
        <f>'SEKTÖR (U S D)'!D34</f>
        <v>-14.075168902489027</v>
      </c>
      <c r="C34" s="34">
        <f>'SEKTÖR (TL)'!D34</f>
        <v>-0.1930671282108267</v>
      </c>
      <c r="D34" s="34">
        <f>'SEKTÖR (U S D)'!H34</f>
        <v>35.02619051000032</v>
      </c>
      <c r="E34" s="34">
        <f>'SEKTÖR (TL)'!H34</f>
        <v>42.299159764132085</v>
      </c>
      <c r="F34" s="34">
        <f>'SEKTÖR (U S D)'!L34</f>
        <v>28.625451011553338</v>
      </c>
      <c r="G34" s="34">
        <f>'SEKTÖR (TL)'!L34</f>
        <v>32.836377855878716</v>
      </c>
    </row>
    <row r="35" spans="1:7" ht="14.25">
      <c r="A35" s="45" t="s">
        <v>16</v>
      </c>
      <c r="B35" s="34">
        <f>'SEKTÖR (U S D)'!D35</f>
        <v>21.97360750675514</v>
      </c>
      <c r="C35" s="34">
        <f>'SEKTÖR (TL)'!D35</f>
        <v>41.679785704103836</v>
      </c>
      <c r="D35" s="34">
        <f>'SEKTÖR (U S D)'!H35</f>
        <v>26.84392553924176</v>
      </c>
      <c r="E35" s="34">
        <f>'SEKTÖR (TL)'!H35</f>
        <v>33.67617020996701</v>
      </c>
      <c r="F35" s="34">
        <f>'SEKTÖR (U S D)'!L35</f>
        <v>16.240278709544175</v>
      </c>
      <c r="G35" s="34">
        <f>'SEKTÖR (TL)'!L35</f>
        <v>20.045741051253792</v>
      </c>
    </row>
    <row r="36" spans="1:7" ht="14.25">
      <c r="A36" s="45" t="s">
        <v>150</v>
      </c>
      <c r="B36" s="34">
        <f>'SEKTÖR (U S D)'!D36</f>
        <v>27.731480604670516</v>
      </c>
      <c r="C36" s="34">
        <f>'SEKTÖR (TL)'!D36</f>
        <v>48.36790654679429</v>
      </c>
      <c r="D36" s="34">
        <f>'SEKTÖR (U S D)'!H36</f>
        <v>30.995969063317713</v>
      </c>
      <c r="E36" s="34">
        <f>'SEKTÖR (TL)'!H36</f>
        <v>38.05185690118235</v>
      </c>
      <c r="F36" s="34">
        <f>'SEKTÖR (U S D)'!L36</f>
        <v>32.18852476821669</v>
      </c>
      <c r="G36" s="34">
        <f>'SEKTÖR (TL)'!L36</f>
        <v>36.5160991563388</v>
      </c>
    </row>
    <row r="37" spans="1:7" ht="14.25">
      <c r="A37" s="45" t="s">
        <v>17</v>
      </c>
      <c r="B37" s="34">
        <f>'SEKTÖR (U S D)'!D37</f>
        <v>13.504526757587653</v>
      </c>
      <c r="C37" s="34">
        <f>'SEKTÖR (TL)'!D37</f>
        <v>31.842431786484006</v>
      </c>
      <c r="D37" s="34">
        <f>'SEKTÖR (U S D)'!H37</f>
        <v>2.2620181428485258</v>
      </c>
      <c r="E37" s="34">
        <f>'SEKTÖR (TL)'!H37</f>
        <v>7.770197785695789</v>
      </c>
      <c r="F37" s="34">
        <f>'SEKTÖR (U S D)'!L37</f>
        <v>2.187759716886613</v>
      </c>
      <c r="G37" s="34">
        <f>'SEKTÖR (TL)'!L37</f>
        <v>5.533172130753746</v>
      </c>
    </row>
    <row r="38" spans="1:7" ht="14.25">
      <c r="A38" s="45" t="s">
        <v>87</v>
      </c>
      <c r="B38" s="34">
        <f>'SEKTÖR (U S D)'!D38</f>
        <v>18.885896469778917</v>
      </c>
      <c r="C38" s="34">
        <f>'SEKTÖR (TL)'!D38</f>
        <v>38.09322097934761</v>
      </c>
      <c r="D38" s="34">
        <f>'SEKTÖR (U S D)'!H38</f>
        <v>25.946828060561234</v>
      </c>
      <c r="E38" s="34">
        <f>'SEKTÖR (TL)'!H38</f>
        <v>32.73075201398151</v>
      </c>
      <c r="F38" s="34">
        <f>'SEKTÖR (U S D)'!L38</f>
        <v>26.26919945711137</v>
      </c>
      <c r="G38" s="34">
        <f>'SEKTÖR (TL)'!L38</f>
        <v>30.402987579321067</v>
      </c>
    </row>
    <row r="39" spans="1:7" ht="15" thickBot="1">
      <c r="A39" s="45" t="s">
        <v>84</v>
      </c>
      <c r="B39" s="34">
        <f>'SEKTÖR (U S D)'!D39</f>
        <v>20.196119688763194</v>
      </c>
      <c r="C39" s="34">
        <f>'SEKTÖR (TL)'!D39</f>
        <v>39.61512517390834</v>
      </c>
      <c r="D39" s="34">
        <f>'SEKTÖR (U S D)'!H39</f>
        <v>20.690452105074073</v>
      </c>
      <c r="E39" s="34">
        <f>'SEKTÖR (TL)'!H39</f>
        <v>27.1912497955966</v>
      </c>
      <c r="F39" s="34">
        <f>'SEKTÖR (U S D)'!L39</f>
        <v>15.38588714082951</v>
      </c>
      <c r="G39" s="34">
        <f>'SEKTÖR (TL)'!L39</f>
        <v>19.163378498849877</v>
      </c>
    </row>
    <row r="40" spans="1:7" ht="18" thickBot="1" thickTop="1">
      <c r="A40" s="52" t="s">
        <v>18</v>
      </c>
      <c r="B40" s="60">
        <f>'SEKTÖR (U S D)'!D40</f>
        <v>7.182690709006883</v>
      </c>
      <c r="C40" s="60">
        <f>'SEKTÖR (TL)'!D40</f>
        <v>24.499233573954328</v>
      </c>
      <c r="D40" s="60">
        <f>'SEKTÖR (U S D)'!H40</f>
        <v>5.99467275874186</v>
      </c>
      <c r="E40" s="60">
        <f>'SEKTÖR (TL)'!H40</f>
        <v>11.703905857627156</v>
      </c>
      <c r="F40" s="60">
        <f>'SEKTÖR (U S D)'!L40</f>
        <v>11.430724635302552</v>
      </c>
      <c r="G40" s="60">
        <f>'SEKTÖR (TL)'!L40</f>
        <v>15.078732288214702</v>
      </c>
    </row>
    <row r="41" spans="1:7" ht="14.25">
      <c r="A41" s="45" t="s">
        <v>88</v>
      </c>
      <c r="B41" s="34">
        <f>'SEKTÖR (U S D)'!D41</f>
        <v>7.182690709006883</v>
      </c>
      <c r="C41" s="34">
        <f>'SEKTÖR (TL)'!D41</f>
        <v>24.499233573954328</v>
      </c>
      <c r="D41" s="34">
        <f>'SEKTÖR (U S D)'!H41</f>
        <v>5.99467275874186</v>
      </c>
      <c r="E41" s="34">
        <f>'SEKTÖR (TL)'!H41</f>
        <v>11.703905857627156</v>
      </c>
      <c r="F41" s="34">
        <f>'SEKTÖR (U S D)'!L41</f>
        <v>11.430724635302552</v>
      </c>
      <c r="G41" s="34">
        <f>'SEKTÖR (TL)'!L41</f>
        <v>15.078732288214702</v>
      </c>
    </row>
    <row r="42" spans="1:7" ht="14.25">
      <c r="A42" s="137" t="s">
        <v>131</v>
      </c>
      <c r="B42" s="157"/>
      <c r="C42" s="157"/>
      <c r="D42" s="148">
        <f>'SEKTÖR (U S D)'!H42</f>
        <v>-78.84270736677334</v>
      </c>
      <c r="E42" s="148">
        <f>'SEKTÖR (TL)'!H42</f>
        <v>-77.70310372216981</v>
      </c>
      <c r="F42" s="148">
        <f>'SEKTÖR (U S D)'!L42</f>
        <v>-66.87599239991154</v>
      </c>
      <c r="G42" s="148">
        <f>'SEKTÖR (TL)'!L42</f>
        <v>-65.79158203090671</v>
      </c>
    </row>
    <row r="43" spans="1:7" s="40" customFormat="1" ht="18.75" thickBot="1">
      <c r="A43" s="47" t="s">
        <v>19</v>
      </c>
      <c r="B43" s="49">
        <f>'SEKTÖR (U S D)'!D43</f>
        <v>29.083156297025276</v>
      </c>
      <c r="C43" s="49">
        <f>'SEKTÖR (TL)'!D43</f>
        <v>49.93796031784196</v>
      </c>
      <c r="D43" s="49">
        <f>'SEKTÖR (U S D)'!H43</f>
        <v>21.625987679760307</v>
      </c>
      <c r="E43" s="49">
        <f>'SEKTÖR (TL)'!H43</f>
        <v>28.177176493998466</v>
      </c>
      <c r="F43" s="49">
        <f>'SEKTÖR (U S D)'!L43</f>
        <v>17.48109516776324</v>
      </c>
      <c r="G43" s="49">
        <f>'SEKTÖR (TL)'!L43</f>
        <v>21.327179231625866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158</v>
      </c>
    </row>
    <row r="5" ht="13.5" thickBot="1"/>
    <row r="6" spans="1:13" ht="24" thickBot="1" thickTop="1">
      <c r="A6" s="182" t="s">
        <v>121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132</v>
      </c>
      <c r="C7" s="170"/>
      <c r="D7" s="170"/>
      <c r="E7" s="172"/>
      <c r="F7" s="169" t="s">
        <v>159</v>
      </c>
      <c r="G7" s="170"/>
      <c r="H7" s="170"/>
      <c r="I7" s="171"/>
      <c r="J7" s="169" t="s">
        <v>120</v>
      </c>
      <c r="K7" s="170"/>
      <c r="L7" s="170"/>
      <c r="M7" s="172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67999.951</v>
      </c>
      <c r="C9" s="12">
        <v>66737.87</v>
      </c>
      <c r="D9" s="51">
        <f aca="true" t="shared" si="0" ref="D9:D22">(C9-B9)/B9*100</f>
        <v>-1.8560028080020317</v>
      </c>
      <c r="E9" s="9">
        <f aca="true" t="shared" si="1" ref="E9:E22">C9/C$22*100</f>
        <v>0.6061732495713091</v>
      </c>
      <c r="F9" s="110">
        <v>693413.685</v>
      </c>
      <c r="G9" s="110">
        <v>721762.194</v>
      </c>
      <c r="H9" s="111">
        <f aca="true" t="shared" si="2" ref="H9:H22">(G9-F9)/F9*100</f>
        <v>4.088253464452459</v>
      </c>
      <c r="I9" s="9">
        <f aca="true" t="shared" si="3" ref="I9:I22">G9/G$22*100</f>
        <v>0.8182206198859768</v>
      </c>
      <c r="J9" s="112">
        <v>893532.3339999999</v>
      </c>
      <c r="K9" s="113">
        <v>1029499.162</v>
      </c>
      <c r="L9" s="10">
        <f aca="true" t="shared" si="4" ref="L9:L22">(K9-J9)/J9*100</f>
        <v>15.2167775945308</v>
      </c>
      <c r="M9" s="11">
        <f aca="true" t="shared" si="5" ref="M9:M22">K9/K$22*100</f>
        <v>0.8003412980852864</v>
      </c>
    </row>
    <row r="10" spans="1:13" ht="22.5" customHeight="1">
      <c r="A10" s="8" t="s">
        <v>34</v>
      </c>
      <c r="B10" s="109">
        <v>755983.636</v>
      </c>
      <c r="C10" s="12">
        <v>977204.257</v>
      </c>
      <c r="D10" s="51">
        <f t="shared" si="0"/>
        <v>29.262620308887204</v>
      </c>
      <c r="E10" s="9">
        <f t="shared" si="1"/>
        <v>8.875846351713154</v>
      </c>
      <c r="F10" s="110">
        <v>5129029.082</v>
      </c>
      <c r="G10" s="110">
        <v>8395115.861</v>
      </c>
      <c r="H10" s="111">
        <f t="shared" si="2"/>
        <v>63.67846090914403</v>
      </c>
      <c r="I10" s="9">
        <f t="shared" si="3"/>
        <v>9.517063876307736</v>
      </c>
      <c r="J10" s="112">
        <v>7101953.195</v>
      </c>
      <c r="K10" s="113">
        <v>11942199.424999999</v>
      </c>
      <c r="L10" s="10">
        <f t="shared" si="4"/>
        <v>68.15373316466919</v>
      </c>
      <c r="M10" s="11">
        <f t="shared" si="5"/>
        <v>9.28396616781108</v>
      </c>
    </row>
    <row r="11" spans="1:13" ht="22.5" customHeight="1">
      <c r="A11" s="8" t="s">
        <v>36</v>
      </c>
      <c r="B11" s="109">
        <v>266139.925</v>
      </c>
      <c r="C11" s="12">
        <v>304008.995</v>
      </c>
      <c r="D11" s="51">
        <f t="shared" si="0"/>
        <v>14.229007541803437</v>
      </c>
      <c r="E11" s="9">
        <f t="shared" si="1"/>
        <v>2.7612826180706382</v>
      </c>
      <c r="F11" s="110">
        <v>2230729.9959999993</v>
      </c>
      <c r="G11" s="110">
        <v>2203629.172</v>
      </c>
      <c r="H11" s="111">
        <f t="shared" si="2"/>
        <v>-1.214885891550972</v>
      </c>
      <c r="I11" s="9">
        <f t="shared" si="3"/>
        <v>2.4981286663411213</v>
      </c>
      <c r="J11" s="112">
        <v>3697490.156</v>
      </c>
      <c r="K11" s="113">
        <v>3327976.5390000003</v>
      </c>
      <c r="L11" s="10">
        <f t="shared" si="4"/>
        <v>-9.993633557086868</v>
      </c>
      <c r="M11" s="11">
        <f t="shared" si="5"/>
        <v>2.5871969220900044</v>
      </c>
    </row>
    <row r="12" spans="1:13" ht="22.5" customHeight="1">
      <c r="A12" s="8" t="s">
        <v>133</v>
      </c>
      <c r="B12" s="109">
        <v>129312.384</v>
      </c>
      <c r="C12" s="12">
        <v>161222.765</v>
      </c>
      <c r="D12" s="51">
        <f t="shared" si="0"/>
        <v>24.676972160686486</v>
      </c>
      <c r="E12" s="9">
        <f t="shared" si="1"/>
        <v>1.4643698902125815</v>
      </c>
      <c r="F12" s="110">
        <v>847570.122</v>
      </c>
      <c r="G12" s="110">
        <v>1158913.453</v>
      </c>
      <c r="H12" s="111">
        <f t="shared" si="2"/>
        <v>36.73363688957408</v>
      </c>
      <c r="I12" s="9">
        <f t="shared" si="3"/>
        <v>1.3137940609672025</v>
      </c>
      <c r="J12" s="112">
        <v>1274380.727</v>
      </c>
      <c r="K12" s="113">
        <v>1742211.054</v>
      </c>
      <c r="L12" s="10">
        <f t="shared" si="4"/>
        <v>36.71040506876718</v>
      </c>
      <c r="M12" s="11">
        <f t="shared" si="5"/>
        <v>1.3544095109199272</v>
      </c>
    </row>
    <row r="13" spans="1:13" ht="22.5" customHeight="1">
      <c r="A13" s="55" t="s">
        <v>37</v>
      </c>
      <c r="B13" s="109">
        <v>80294.23</v>
      </c>
      <c r="C13" s="12">
        <v>63836.813</v>
      </c>
      <c r="D13" s="51">
        <f t="shared" si="0"/>
        <v>-20.496388096629104</v>
      </c>
      <c r="E13" s="9">
        <f t="shared" si="1"/>
        <v>0.5798232454599763</v>
      </c>
      <c r="F13" s="110">
        <v>822339.064</v>
      </c>
      <c r="G13" s="110">
        <v>698914.8039999999</v>
      </c>
      <c r="H13" s="111">
        <f t="shared" si="2"/>
        <v>-15.008925807275054</v>
      </c>
      <c r="I13" s="9">
        <f t="shared" si="3"/>
        <v>0.7923198373789664</v>
      </c>
      <c r="J13" s="112">
        <v>1086718.467</v>
      </c>
      <c r="K13" s="113">
        <v>1102540.139</v>
      </c>
      <c r="L13" s="10">
        <f t="shared" si="4"/>
        <v>1.4559126839610448</v>
      </c>
      <c r="M13" s="11">
        <f t="shared" si="5"/>
        <v>0.8571239672737023</v>
      </c>
    </row>
    <row r="14" spans="1:13" ht="22.5" customHeight="1">
      <c r="A14" s="8" t="s">
        <v>38</v>
      </c>
      <c r="B14" s="109">
        <v>749851.625</v>
      </c>
      <c r="C14" s="12">
        <v>993685.092</v>
      </c>
      <c r="D14" s="51">
        <f t="shared" si="0"/>
        <v>32.517561991013885</v>
      </c>
      <c r="E14" s="9">
        <f t="shared" si="1"/>
        <v>9.025540090928963</v>
      </c>
      <c r="F14" s="110">
        <v>5163990.003</v>
      </c>
      <c r="G14" s="110">
        <v>7485987.916</v>
      </c>
      <c r="H14" s="111">
        <f t="shared" si="2"/>
        <v>44.96518993357937</v>
      </c>
      <c r="I14" s="9">
        <f t="shared" si="3"/>
        <v>8.486437394486822</v>
      </c>
      <c r="J14" s="112">
        <v>7680321.947</v>
      </c>
      <c r="K14" s="113">
        <v>10983451.485</v>
      </c>
      <c r="L14" s="10">
        <f t="shared" si="4"/>
        <v>43.007696302239395</v>
      </c>
      <c r="M14" s="11">
        <f t="shared" si="5"/>
        <v>8.538627464139369</v>
      </c>
    </row>
    <row r="15" spans="1:13" ht="22.5" customHeight="1">
      <c r="A15" s="8" t="s">
        <v>39</v>
      </c>
      <c r="B15" s="109">
        <v>446608.467</v>
      </c>
      <c r="C15" s="12">
        <v>615161.635</v>
      </c>
      <c r="D15" s="51">
        <f t="shared" si="0"/>
        <v>37.740701409496566</v>
      </c>
      <c r="E15" s="9">
        <f t="shared" si="1"/>
        <v>5.587450233271599</v>
      </c>
      <c r="F15" s="110">
        <v>3147941.016</v>
      </c>
      <c r="G15" s="110">
        <v>4516813.921</v>
      </c>
      <c r="H15" s="111">
        <f t="shared" si="2"/>
        <v>43.484706290316346</v>
      </c>
      <c r="I15" s="9">
        <f t="shared" si="3"/>
        <v>5.120454239738455</v>
      </c>
      <c r="J15" s="112">
        <v>4554004.533</v>
      </c>
      <c r="K15" s="113">
        <v>6500891.367</v>
      </c>
      <c r="L15" s="10">
        <f t="shared" si="4"/>
        <v>42.75109565421242</v>
      </c>
      <c r="M15" s="11">
        <f t="shared" si="5"/>
        <v>5.053847567266121</v>
      </c>
    </row>
    <row r="16" spans="1:13" ht="22.5" customHeight="1">
      <c r="A16" s="8" t="s">
        <v>40</v>
      </c>
      <c r="B16" s="109">
        <v>315398.124</v>
      </c>
      <c r="C16" s="12">
        <v>421113.145</v>
      </c>
      <c r="D16" s="51">
        <f t="shared" si="0"/>
        <v>33.51796125458248</v>
      </c>
      <c r="E16" s="9">
        <f t="shared" si="1"/>
        <v>3.8249276391626514</v>
      </c>
      <c r="F16" s="110">
        <v>2783269.725</v>
      </c>
      <c r="G16" s="110">
        <v>3866504.45</v>
      </c>
      <c r="H16" s="111">
        <f t="shared" si="2"/>
        <v>38.91950231305735</v>
      </c>
      <c r="I16" s="9">
        <f t="shared" si="3"/>
        <v>4.3832354952507915</v>
      </c>
      <c r="J16" s="112">
        <v>4398031.338</v>
      </c>
      <c r="K16" s="113">
        <v>5520072.166999999</v>
      </c>
      <c r="L16" s="10">
        <f t="shared" si="4"/>
        <v>25.51234274538493</v>
      </c>
      <c r="M16" s="11">
        <f t="shared" si="5"/>
        <v>4.2913504806342315</v>
      </c>
    </row>
    <row r="17" spans="1:13" ht="22.5" customHeight="1">
      <c r="A17" s="8" t="s">
        <v>41</v>
      </c>
      <c r="B17" s="109">
        <v>2637070.133</v>
      </c>
      <c r="C17" s="12">
        <v>3380983.658</v>
      </c>
      <c r="D17" s="51">
        <f t="shared" si="0"/>
        <v>28.209849851573892</v>
      </c>
      <c r="E17" s="9">
        <f t="shared" si="1"/>
        <v>30.70912887566462</v>
      </c>
      <c r="F17" s="110">
        <v>21635070.101000004</v>
      </c>
      <c r="G17" s="110">
        <v>24511400.268</v>
      </c>
      <c r="H17" s="111">
        <f t="shared" si="2"/>
        <v>13.29475778711273</v>
      </c>
      <c r="I17" s="9">
        <f t="shared" si="3"/>
        <v>27.78717600932733</v>
      </c>
      <c r="J17" s="112">
        <v>32922809.994</v>
      </c>
      <c r="K17" s="113">
        <v>36008743.654</v>
      </c>
      <c r="L17" s="10">
        <f t="shared" si="4"/>
        <v>9.373238981005553</v>
      </c>
      <c r="M17" s="11">
        <f t="shared" si="5"/>
        <v>27.99349985139927</v>
      </c>
    </row>
    <row r="18" spans="1:13" ht="22.5" customHeight="1">
      <c r="A18" s="8" t="s">
        <v>42</v>
      </c>
      <c r="B18" s="109">
        <v>1276542.688</v>
      </c>
      <c r="C18" s="12">
        <v>1674204.447</v>
      </c>
      <c r="D18" s="51">
        <f t="shared" si="0"/>
        <v>31.15146580981394</v>
      </c>
      <c r="E18" s="9">
        <f t="shared" si="1"/>
        <v>15.206627812435828</v>
      </c>
      <c r="F18" s="110">
        <v>10495810</v>
      </c>
      <c r="G18" s="110">
        <v>12747310.285</v>
      </c>
      <c r="H18" s="111">
        <f t="shared" si="2"/>
        <v>21.45141999521714</v>
      </c>
      <c r="I18" s="9">
        <f t="shared" si="3"/>
        <v>14.450898384505281</v>
      </c>
      <c r="J18" s="112">
        <v>15576196.656999998</v>
      </c>
      <c r="K18" s="113">
        <v>18472620.976</v>
      </c>
      <c r="L18" s="10">
        <f t="shared" si="4"/>
        <v>18.595196136653417</v>
      </c>
      <c r="M18" s="11">
        <f t="shared" si="5"/>
        <v>14.360770748222649</v>
      </c>
    </row>
    <row r="19" spans="1:13" ht="22.5" customHeight="1">
      <c r="A19" s="13" t="s">
        <v>43</v>
      </c>
      <c r="B19" s="109">
        <v>72501.677</v>
      </c>
      <c r="C19" s="12">
        <v>128434.302</v>
      </c>
      <c r="D19" s="51">
        <f t="shared" si="0"/>
        <v>77.14666379372163</v>
      </c>
      <c r="E19" s="9">
        <f t="shared" si="1"/>
        <v>1.1665556332523481</v>
      </c>
      <c r="F19" s="110">
        <v>728474.087</v>
      </c>
      <c r="G19" s="110">
        <v>901616.235</v>
      </c>
      <c r="H19" s="111">
        <f t="shared" si="2"/>
        <v>23.76778406944212</v>
      </c>
      <c r="I19" s="9">
        <f t="shared" si="3"/>
        <v>1.0221108847673457</v>
      </c>
      <c r="J19" s="112">
        <v>1251318.919</v>
      </c>
      <c r="K19" s="113">
        <v>1528050.4970000002</v>
      </c>
      <c r="L19" s="10">
        <f t="shared" si="4"/>
        <v>22.11519172275859</v>
      </c>
      <c r="M19" s="11">
        <f t="shared" si="5"/>
        <v>1.187919294594673</v>
      </c>
    </row>
    <row r="20" spans="1:13" ht="22.5" customHeight="1">
      <c r="A20" s="8" t="s">
        <v>44</v>
      </c>
      <c r="B20" s="109">
        <v>667613.637</v>
      </c>
      <c r="C20" s="12">
        <v>916667.091</v>
      </c>
      <c r="D20" s="51">
        <f t="shared" si="0"/>
        <v>37.30502796784542</v>
      </c>
      <c r="E20" s="9">
        <f t="shared" si="1"/>
        <v>8.325993462580525</v>
      </c>
      <c r="F20" s="110">
        <v>5464566.754000001</v>
      </c>
      <c r="G20" s="110">
        <v>6780402.65</v>
      </c>
      <c r="H20" s="111">
        <f t="shared" si="2"/>
        <v>24.079418465092825</v>
      </c>
      <c r="I20" s="9">
        <f t="shared" si="3"/>
        <v>7.686555634915288</v>
      </c>
      <c r="J20" s="112">
        <v>8300133.492000001</v>
      </c>
      <c r="K20" s="113">
        <v>9872602.846</v>
      </c>
      <c r="L20" s="10">
        <f t="shared" si="4"/>
        <v>18.945109202347275</v>
      </c>
      <c r="M20" s="11">
        <f t="shared" si="5"/>
        <v>7.675044399160116</v>
      </c>
    </row>
    <row r="21" spans="1:13" ht="22.5" customHeight="1" thickBot="1">
      <c r="A21" s="114" t="s">
        <v>45</v>
      </c>
      <c r="B21" s="115">
        <v>1063838.359</v>
      </c>
      <c r="C21" s="116">
        <v>1374886.197</v>
      </c>
      <c r="D21" s="117">
        <f t="shared" si="0"/>
        <v>29.238261185880027</v>
      </c>
      <c r="E21" s="118">
        <f t="shared" si="1"/>
        <v>12.487950751593198</v>
      </c>
      <c r="F21" s="119">
        <v>12060097.688</v>
      </c>
      <c r="G21" s="120">
        <v>14222824.703000002</v>
      </c>
      <c r="H21" s="121">
        <f t="shared" si="2"/>
        <v>17.932914566288733</v>
      </c>
      <c r="I21" s="118">
        <f t="shared" si="3"/>
        <v>16.123604896127667</v>
      </c>
      <c r="J21" s="122">
        <v>18596975.746000003</v>
      </c>
      <c r="K21" s="123">
        <v>20601658.399</v>
      </c>
      <c r="L21" s="124">
        <f t="shared" si="4"/>
        <v>10.779616430005731</v>
      </c>
      <c r="M21" s="125">
        <f t="shared" si="5"/>
        <v>16.01590232840355</v>
      </c>
    </row>
    <row r="22" spans="1:13" ht="24" customHeight="1" thickBot="1">
      <c r="A22" s="126" t="s">
        <v>20</v>
      </c>
      <c r="B22" s="127">
        <v>8529154.836</v>
      </c>
      <c r="C22" s="128">
        <v>11009702.267</v>
      </c>
      <c r="D22" s="129">
        <f t="shared" si="0"/>
        <v>29.083156288007174</v>
      </c>
      <c r="E22" s="130">
        <f t="shared" si="1"/>
        <v>100</v>
      </c>
      <c r="F22" s="131">
        <v>71202301.323</v>
      </c>
      <c r="G22" s="132">
        <v>88211195.91200002</v>
      </c>
      <c r="H22" s="129">
        <f t="shared" si="2"/>
        <v>23.888124783834407</v>
      </c>
      <c r="I22" s="130">
        <f t="shared" si="3"/>
        <v>100</v>
      </c>
      <c r="J22" s="127">
        <v>107333867.505</v>
      </c>
      <c r="K22" s="133">
        <v>128632517.71000002</v>
      </c>
      <c r="L22" s="134">
        <f t="shared" si="4"/>
        <v>19.843364168358008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22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77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10" width="14.57421875" style="0" customWidth="1"/>
    <col min="11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147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143</v>
      </c>
      <c r="C5" s="30">
        <v>996632.706</v>
      </c>
      <c r="D5" s="30">
        <v>1094255.222</v>
      </c>
      <c r="E5" s="30">
        <v>1254155.967</v>
      </c>
      <c r="F5" s="30">
        <v>1246722.848</v>
      </c>
      <c r="G5" s="30">
        <v>1121192.382</v>
      </c>
      <c r="H5" s="30">
        <v>1188955.927</v>
      </c>
      <c r="I5" s="30">
        <v>1267452.559</v>
      </c>
      <c r="J5" s="30">
        <v>1189745.869</v>
      </c>
      <c r="K5" s="30"/>
      <c r="L5" s="30"/>
      <c r="M5" s="30"/>
      <c r="N5" s="30"/>
      <c r="O5" s="30">
        <v>9359113.48</v>
      </c>
      <c r="P5" s="69">
        <f aca="true" t="shared" si="0" ref="P5:P24">O5/O$26*100</f>
        <v>10.609892975923168</v>
      </c>
    </row>
    <row r="6" spans="1:16" ht="12.75">
      <c r="A6" s="68" t="s">
        <v>92</v>
      </c>
      <c r="B6" s="29" t="s">
        <v>69</v>
      </c>
      <c r="C6" s="30">
        <v>598671.369</v>
      </c>
      <c r="D6" s="30">
        <v>522223.388</v>
      </c>
      <c r="E6" s="30">
        <v>637118.124</v>
      </c>
      <c r="F6" s="30">
        <v>619877.527</v>
      </c>
      <c r="G6" s="30">
        <v>640493.695</v>
      </c>
      <c r="H6" s="30">
        <v>664625.892</v>
      </c>
      <c r="I6" s="30">
        <v>652260.677</v>
      </c>
      <c r="J6" s="30">
        <v>694205.873</v>
      </c>
      <c r="K6" s="30"/>
      <c r="L6" s="30"/>
      <c r="M6" s="30"/>
      <c r="N6" s="30"/>
      <c r="O6" s="30">
        <v>5029476.544999999</v>
      </c>
      <c r="P6" s="69">
        <f t="shared" si="0"/>
        <v>5.701630606509732</v>
      </c>
    </row>
    <row r="7" spans="1:16" ht="12.75">
      <c r="A7" s="68" t="s">
        <v>93</v>
      </c>
      <c r="B7" s="29" t="s">
        <v>136</v>
      </c>
      <c r="C7" s="30">
        <v>569964.8</v>
      </c>
      <c r="D7" s="30">
        <v>602897.23</v>
      </c>
      <c r="E7" s="30">
        <v>639486.116</v>
      </c>
      <c r="F7" s="30">
        <v>646488.512</v>
      </c>
      <c r="G7" s="30">
        <v>611954.177</v>
      </c>
      <c r="H7" s="30">
        <v>667070.821</v>
      </c>
      <c r="I7" s="30">
        <v>739010.496</v>
      </c>
      <c r="J7" s="30">
        <v>653694.419</v>
      </c>
      <c r="K7" s="30"/>
      <c r="L7" s="30"/>
      <c r="M7" s="30"/>
      <c r="N7" s="30"/>
      <c r="O7" s="30">
        <v>5130566.571</v>
      </c>
      <c r="P7" s="69">
        <f t="shared" si="0"/>
        <v>5.816230601379472</v>
      </c>
    </row>
    <row r="8" spans="1:16" ht="12.75">
      <c r="A8" s="68" t="s">
        <v>94</v>
      </c>
      <c r="B8" s="29" t="s">
        <v>66</v>
      </c>
      <c r="C8" s="30">
        <v>529984.981</v>
      </c>
      <c r="D8" s="30">
        <v>525352.771</v>
      </c>
      <c r="E8" s="30">
        <v>616440.423</v>
      </c>
      <c r="F8" s="30">
        <v>641709.795</v>
      </c>
      <c r="G8" s="30">
        <v>616792.099</v>
      </c>
      <c r="H8" s="30">
        <v>585088.591</v>
      </c>
      <c r="I8" s="30">
        <v>608575.463</v>
      </c>
      <c r="J8" s="30">
        <v>531402.227</v>
      </c>
      <c r="K8" s="30"/>
      <c r="L8" s="30"/>
      <c r="M8" s="30"/>
      <c r="N8" s="30"/>
      <c r="O8" s="30">
        <v>4655346.35</v>
      </c>
      <c r="P8" s="69">
        <f t="shared" si="0"/>
        <v>5.277500550122035</v>
      </c>
    </row>
    <row r="9" spans="1:16" ht="12.75">
      <c r="A9" s="68" t="s">
        <v>95</v>
      </c>
      <c r="B9" s="29" t="s">
        <v>144</v>
      </c>
      <c r="C9" s="30">
        <v>430566.543</v>
      </c>
      <c r="D9" s="30">
        <v>484340.206</v>
      </c>
      <c r="E9" s="30">
        <v>516379.538</v>
      </c>
      <c r="F9" s="30">
        <v>500699.714</v>
      </c>
      <c r="G9" s="30">
        <v>469468.806</v>
      </c>
      <c r="H9" s="30">
        <v>483681.244</v>
      </c>
      <c r="I9" s="30">
        <v>451262.696</v>
      </c>
      <c r="J9" s="30">
        <v>507766.674</v>
      </c>
      <c r="K9" s="30"/>
      <c r="L9" s="30"/>
      <c r="M9" s="30"/>
      <c r="N9" s="30"/>
      <c r="O9" s="30">
        <v>3844165.421</v>
      </c>
      <c r="P9" s="69">
        <f t="shared" si="0"/>
        <v>4.3579110121608045</v>
      </c>
    </row>
    <row r="10" spans="1:16" ht="12.75">
      <c r="A10" s="68" t="s">
        <v>96</v>
      </c>
      <c r="B10" s="29" t="s">
        <v>65</v>
      </c>
      <c r="C10" s="30">
        <v>685803.227</v>
      </c>
      <c r="D10" s="30">
        <v>648686.495</v>
      </c>
      <c r="E10" s="30">
        <v>822015.364</v>
      </c>
      <c r="F10" s="30">
        <v>804255.156</v>
      </c>
      <c r="G10" s="30">
        <v>716566.513</v>
      </c>
      <c r="H10" s="30">
        <v>745462.928</v>
      </c>
      <c r="I10" s="30">
        <v>721711.592</v>
      </c>
      <c r="J10" s="30">
        <v>444197.116</v>
      </c>
      <c r="K10" s="30"/>
      <c r="L10" s="30"/>
      <c r="M10" s="30"/>
      <c r="N10" s="30"/>
      <c r="O10" s="30">
        <v>5588698.391000001</v>
      </c>
      <c r="P10" s="69">
        <f t="shared" si="0"/>
        <v>6.335588507387563</v>
      </c>
    </row>
    <row r="11" spans="1:16" ht="12.75">
      <c r="A11" s="68" t="s">
        <v>97</v>
      </c>
      <c r="B11" s="29" t="s">
        <v>154</v>
      </c>
      <c r="C11" s="30">
        <v>308484.301</v>
      </c>
      <c r="D11" s="30">
        <v>365828.491</v>
      </c>
      <c r="E11" s="30">
        <v>424023.859</v>
      </c>
      <c r="F11" s="30">
        <v>407747.365</v>
      </c>
      <c r="G11" s="30">
        <v>367381.796</v>
      </c>
      <c r="H11" s="30">
        <v>322126.072</v>
      </c>
      <c r="I11" s="30">
        <v>385133.732</v>
      </c>
      <c r="J11" s="30">
        <v>335572.279</v>
      </c>
      <c r="K11" s="30"/>
      <c r="L11" s="30"/>
      <c r="M11" s="30"/>
      <c r="N11" s="30"/>
      <c r="O11" s="30">
        <v>2916297.895</v>
      </c>
      <c r="P11" s="69">
        <f t="shared" si="0"/>
        <v>3.3060405366363845</v>
      </c>
    </row>
    <row r="12" spans="1:16" ht="12.75">
      <c r="A12" s="68" t="s">
        <v>98</v>
      </c>
      <c r="B12" s="29" t="s">
        <v>67</v>
      </c>
      <c r="C12" s="30">
        <v>292009.957</v>
      </c>
      <c r="D12" s="30">
        <v>338914.081</v>
      </c>
      <c r="E12" s="30">
        <v>376131.07</v>
      </c>
      <c r="F12" s="30">
        <v>359787.97</v>
      </c>
      <c r="G12" s="30">
        <v>345551.591</v>
      </c>
      <c r="H12" s="30">
        <v>378934.73</v>
      </c>
      <c r="I12" s="30">
        <v>338981.887</v>
      </c>
      <c r="J12" s="30">
        <v>326166.906</v>
      </c>
      <c r="K12" s="30"/>
      <c r="L12" s="30"/>
      <c r="M12" s="30"/>
      <c r="N12" s="30"/>
      <c r="O12" s="30">
        <v>2756478.192</v>
      </c>
      <c r="P12" s="69">
        <f t="shared" si="0"/>
        <v>3.124862057724103</v>
      </c>
    </row>
    <row r="13" spans="1:16" ht="12.75">
      <c r="A13" s="68" t="s">
        <v>99</v>
      </c>
      <c r="B13" s="29" t="s">
        <v>164</v>
      </c>
      <c r="C13" s="30">
        <v>140561.842</v>
      </c>
      <c r="D13" s="30">
        <v>251735.911</v>
      </c>
      <c r="E13" s="30">
        <v>184585.572</v>
      </c>
      <c r="F13" s="30">
        <v>216098.234</v>
      </c>
      <c r="G13" s="30">
        <v>239807.759</v>
      </c>
      <c r="H13" s="30">
        <v>352290.449</v>
      </c>
      <c r="I13" s="30">
        <v>217630.309</v>
      </c>
      <c r="J13" s="30">
        <v>316139.337</v>
      </c>
      <c r="K13" s="30"/>
      <c r="L13" s="30"/>
      <c r="M13" s="30"/>
      <c r="N13" s="30"/>
      <c r="O13" s="30">
        <v>1918849.413</v>
      </c>
      <c r="P13" s="69">
        <f t="shared" si="0"/>
        <v>2.175290101177723</v>
      </c>
    </row>
    <row r="14" spans="1:16" ht="12.75">
      <c r="A14" s="68" t="s">
        <v>100</v>
      </c>
      <c r="B14" s="29" t="s">
        <v>155</v>
      </c>
      <c r="C14" s="30">
        <v>286233.649</v>
      </c>
      <c r="D14" s="30">
        <v>330021.024</v>
      </c>
      <c r="E14" s="30">
        <v>235894.144</v>
      </c>
      <c r="F14" s="30">
        <v>288209.889</v>
      </c>
      <c r="G14" s="30">
        <v>260017.997</v>
      </c>
      <c r="H14" s="30">
        <v>315688.097</v>
      </c>
      <c r="I14" s="30">
        <v>310321.438</v>
      </c>
      <c r="J14" s="30">
        <v>304063.02</v>
      </c>
      <c r="K14" s="30"/>
      <c r="L14" s="30"/>
      <c r="M14" s="30"/>
      <c r="N14" s="30"/>
      <c r="O14" s="30">
        <v>2330449.2580000004</v>
      </c>
      <c r="P14" s="69">
        <f t="shared" si="0"/>
        <v>2.641897361971036</v>
      </c>
    </row>
    <row r="15" spans="1:16" ht="12.75">
      <c r="A15" s="68" t="s">
        <v>101</v>
      </c>
      <c r="B15" s="29" t="s">
        <v>68</v>
      </c>
      <c r="C15" s="30">
        <v>247538.596</v>
      </c>
      <c r="D15" s="30">
        <v>244617.036</v>
      </c>
      <c r="E15" s="30">
        <v>290167.881</v>
      </c>
      <c r="F15" s="30">
        <v>331239.759</v>
      </c>
      <c r="G15" s="30">
        <v>251348.293</v>
      </c>
      <c r="H15" s="30">
        <v>317096.26</v>
      </c>
      <c r="I15" s="30">
        <v>298063.973</v>
      </c>
      <c r="J15" s="30">
        <v>263572.756</v>
      </c>
      <c r="K15" s="30"/>
      <c r="L15" s="30"/>
      <c r="M15" s="30"/>
      <c r="N15" s="30"/>
      <c r="O15" s="30">
        <v>2243644.554</v>
      </c>
      <c r="P15" s="69">
        <f t="shared" si="0"/>
        <v>2.543491821615659</v>
      </c>
    </row>
    <row r="16" spans="1:16" ht="12.75">
      <c r="A16" s="68" t="s">
        <v>102</v>
      </c>
      <c r="B16" s="29" t="s">
        <v>129</v>
      </c>
      <c r="C16" s="30">
        <v>171852.878</v>
      </c>
      <c r="D16" s="30">
        <v>134782.925</v>
      </c>
      <c r="E16" s="30">
        <v>171598.661</v>
      </c>
      <c r="F16" s="30">
        <v>216087.414</v>
      </c>
      <c r="G16" s="30">
        <v>191424.341</v>
      </c>
      <c r="H16" s="30">
        <v>228553.407</v>
      </c>
      <c r="I16" s="30">
        <v>236302.273</v>
      </c>
      <c r="J16" s="30">
        <v>242340.327</v>
      </c>
      <c r="K16" s="30"/>
      <c r="L16" s="30"/>
      <c r="M16" s="30"/>
      <c r="N16" s="30"/>
      <c r="O16" s="30">
        <v>1592942.226</v>
      </c>
      <c r="P16" s="69">
        <f t="shared" si="0"/>
        <v>1.8058277176364375</v>
      </c>
    </row>
    <row r="17" spans="1:16" ht="12.75">
      <c r="A17" s="68" t="s">
        <v>103</v>
      </c>
      <c r="B17" s="29" t="s">
        <v>165</v>
      </c>
      <c r="C17" s="30">
        <v>176938.922</v>
      </c>
      <c r="D17" s="30">
        <v>186571.224</v>
      </c>
      <c r="E17" s="30">
        <v>227668.424</v>
      </c>
      <c r="F17" s="30">
        <v>196117.383</v>
      </c>
      <c r="G17" s="30">
        <v>201571.219</v>
      </c>
      <c r="H17" s="30">
        <v>227234.138</v>
      </c>
      <c r="I17" s="30">
        <v>194824.063</v>
      </c>
      <c r="J17" s="30">
        <v>230869.949</v>
      </c>
      <c r="K17" s="30"/>
      <c r="L17" s="30"/>
      <c r="M17" s="30"/>
      <c r="N17" s="30"/>
      <c r="O17" s="30">
        <v>1641795.3220000002</v>
      </c>
      <c r="P17" s="69">
        <f t="shared" si="0"/>
        <v>1.8612096852993087</v>
      </c>
    </row>
    <row r="18" spans="1:16" ht="12.75">
      <c r="A18" s="68" t="s">
        <v>104</v>
      </c>
      <c r="B18" s="29" t="s">
        <v>146</v>
      </c>
      <c r="C18" s="30">
        <v>207682.342</v>
      </c>
      <c r="D18" s="30">
        <v>99154.434</v>
      </c>
      <c r="E18" s="30">
        <v>179317.494</v>
      </c>
      <c r="F18" s="30">
        <v>231455.803</v>
      </c>
      <c r="G18" s="30">
        <v>274997.146</v>
      </c>
      <c r="H18" s="30">
        <v>227325.943</v>
      </c>
      <c r="I18" s="30">
        <v>328382.965</v>
      </c>
      <c r="J18" s="30">
        <v>229171.464</v>
      </c>
      <c r="K18" s="30"/>
      <c r="L18" s="30"/>
      <c r="M18" s="30"/>
      <c r="N18" s="30"/>
      <c r="O18" s="30">
        <v>1777487.591</v>
      </c>
      <c r="P18" s="69">
        <f t="shared" si="0"/>
        <v>2.015036268856256</v>
      </c>
    </row>
    <row r="19" spans="1:16" ht="12.75">
      <c r="A19" s="68" t="s">
        <v>105</v>
      </c>
      <c r="B19" s="29" t="s">
        <v>145</v>
      </c>
      <c r="C19" s="30">
        <v>205676.324</v>
      </c>
      <c r="D19" s="30">
        <v>199540.238</v>
      </c>
      <c r="E19" s="30">
        <v>274851.028</v>
      </c>
      <c r="F19" s="30">
        <v>262380.162</v>
      </c>
      <c r="G19" s="30">
        <v>259401.86</v>
      </c>
      <c r="H19" s="30">
        <v>247153.089</v>
      </c>
      <c r="I19" s="30">
        <v>226915.463</v>
      </c>
      <c r="J19" s="30">
        <v>226443.888</v>
      </c>
      <c r="K19" s="30"/>
      <c r="L19" s="30"/>
      <c r="M19" s="30"/>
      <c r="N19" s="30"/>
      <c r="O19" s="30">
        <v>1902362.0520000001</v>
      </c>
      <c r="P19" s="69">
        <f t="shared" si="0"/>
        <v>2.156599320684547</v>
      </c>
    </row>
    <row r="20" spans="1:16" ht="12.75">
      <c r="A20" s="68" t="s">
        <v>106</v>
      </c>
      <c r="B20" s="29" t="s">
        <v>156</v>
      </c>
      <c r="C20" s="30">
        <v>270940.359</v>
      </c>
      <c r="D20" s="30">
        <v>377243.883</v>
      </c>
      <c r="E20" s="30">
        <v>231056.292</v>
      </c>
      <c r="F20" s="30">
        <v>269564.424</v>
      </c>
      <c r="G20" s="30">
        <v>198759.776</v>
      </c>
      <c r="H20" s="30">
        <v>235377.535</v>
      </c>
      <c r="I20" s="30">
        <v>252677.234</v>
      </c>
      <c r="J20" s="30">
        <v>216325.373</v>
      </c>
      <c r="K20" s="30"/>
      <c r="L20" s="30"/>
      <c r="M20" s="30"/>
      <c r="N20" s="30"/>
      <c r="O20" s="30">
        <v>2051944.876</v>
      </c>
      <c r="P20" s="69">
        <f t="shared" si="0"/>
        <v>2.3261728339310546</v>
      </c>
    </row>
    <row r="21" spans="1:16" ht="12.75">
      <c r="A21" s="68" t="s">
        <v>107</v>
      </c>
      <c r="B21" s="29" t="s">
        <v>166</v>
      </c>
      <c r="C21" s="30">
        <v>144877.314</v>
      </c>
      <c r="D21" s="30">
        <v>124467.445</v>
      </c>
      <c r="E21" s="30">
        <v>171062.786</v>
      </c>
      <c r="F21" s="30">
        <v>165775.508</v>
      </c>
      <c r="G21" s="30">
        <v>167024.697</v>
      </c>
      <c r="H21" s="30">
        <v>178944.282</v>
      </c>
      <c r="I21" s="30">
        <v>180587.803</v>
      </c>
      <c r="J21" s="30">
        <v>191380.374</v>
      </c>
      <c r="K21" s="30"/>
      <c r="L21" s="30"/>
      <c r="M21" s="30"/>
      <c r="N21" s="30"/>
      <c r="O21" s="30">
        <v>1324120.209</v>
      </c>
      <c r="P21" s="69">
        <f t="shared" si="0"/>
        <v>1.50107953437776</v>
      </c>
    </row>
    <row r="22" spans="1:16" ht="12.75">
      <c r="A22" s="68" t="s">
        <v>108</v>
      </c>
      <c r="B22" s="29" t="s">
        <v>70</v>
      </c>
      <c r="C22" s="30">
        <v>186218.133</v>
      </c>
      <c r="D22" s="30">
        <v>208507.614</v>
      </c>
      <c r="E22" s="30">
        <v>263280.306</v>
      </c>
      <c r="F22" s="30">
        <v>215103.308</v>
      </c>
      <c r="G22" s="30">
        <v>198827.076</v>
      </c>
      <c r="H22" s="30">
        <v>208742.223</v>
      </c>
      <c r="I22" s="30">
        <v>211898.149</v>
      </c>
      <c r="J22" s="30">
        <v>183271.511</v>
      </c>
      <c r="K22" s="30"/>
      <c r="L22" s="30"/>
      <c r="M22" s="30"/>
      <c r="N22" s="30"/>
      <c r="O22" s="30">
        <v>1675848.32</v>
      </c>
      <c r="P22" s="69">
        <f t="shared" si="0"/>
        <v>1.8998136262667307</v>
      </c>
    </row>
    <row r="23" spans="1:16" ht="12.75">
      <c r="A23" s="68" t="s">
        <v>109</v>
      </c>
      <c r="B23" s="29" t="s">
        <v>167</v>
      </c>
      <c r="C23" s="30">
        <v>114187.824</v>
      </c>
      <c r="D23" s="30">
        <v>121227.882</v>
      </c>
      <c r="E23" s="30">
        <v>132414.795</v>
      </c>
      <c r="F23" s="30">
        <v>144226.128</v>
      </c>
      <c r="G23" s="30">
        <v>141677.82</v>
      </c>
      <c r="H23" s="30">
        <v>124413.76</v>
      </c>
      <c r="I23" s="30">
        <v>124643.843</v>
      </c>
      <c r="J23" s="30">
        <v>183225.704</v>
      </c>
      <c r="K23" s="30"/>
      <c r="L23" s="30"/>
      <c r="M23" s="30"/>
      <c r="N23" s="30"/>
      <c r="O23" s="30">
        <v>1086017.756</v>
      </c>
      <c r="P23" s="69">
        <f t="shared" si="0"/>
        <v>1.23115636814698</v>
      </c>
    </row>
    <row r="24" spans="1:16" ht="12.75">
      <c r="A24" s="68" t="s">
        <v>110</v>
      </c>
      <c r="B24" s="29" t="s">
        <v>168</v>
      </c>
      <c r="C24" s="30">
        <v>81397.504</v>
      </c>
      <c r="D24" s="30">
        <v>94709.908</v>
      </c>
      <c r="E24" s="30">
        <v>130995.814</v>
      </c>
      <c r="F24" s="30">
        <v>149148.037</v>
      </c>
      <c r="G24" s="30">
        <v>133665.784</v>
      </c>
      <c r="H24" s="30">
        <v>141657.977</v>
      </c>
      <c r="I24" s="30">
        <v>111092.735</v>
      </c>
      <c r="J24" s="30">
        <v>155948.692</v>
      </c>
      <c r="K24" s="30"/>
      <c r="L24" s="30"/>
      <c r="M24" s="30"/>
      <c r="N24" s="30"/>
      <c r="O24" s="30">
        <v>998616.451</v>
      </c>
      <c r="P24" s="69">
        <f t="shared" si="0"/>
        <v>1.1320744952764716</v>
      </c>
    </row>
    <row r="25" spans="1:16" ht="12.75">
      <c r="A25" s="27"/>
      <c r="B25" s="186" t="s">
        <v>90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59824220.873</v>
      </c>
      <c r="P25" s="38">
        <f>SUM(P5:P24)</f>
        <v>67.81930598308323</v>
      </c>
    </row>
    <row r="26" spans="1:16" ht="13.5" customHeight="1">
      <c r="A26" s="27"/>
      <c r="B26" s="187" t="s">
        <v>113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88211195.92099997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2011-08-01T05:02:32Z</cp:lastPrinted>
  <dcterms:created xsi:type="dcterms:W3CDTF">2002-11-01T09:35:27Z</dcterms:created>
  <dcterms:modified xsi:type="dcterms:W3CDTF">2014-09-01T14:35:49Z</dcterms:modified>
  <cp:category/>
  <cp:version/>
  <cp:contentType/>
  <cp:contentStatus/>
</cp:coreProperties>
</file>