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190" windowWidth="15480" windowHeight="8625" tabRatio="754" activeTab="0"/>
  </bookViews>
  <sheets>
    <sheet name="SEKTÖR (U S D)" sheetId="1" r:id="rId1"/>
    <sheet name="SEKTÖR (TL)" sheetId="2" r:id="rId2"/>
    <sheet name="USDvsTL" sheetId="3" r:id="rId3"/>
    <sheet name="GEN.SEK." sheetId="4" r:id="rId4"/>
    <sheet name="Toplam İhracat  bar gra" sheetId="5" r:id="rId5"/>
    <sheet name="KARŞL" sheetId="6" r:id="rId6"/>
    <sheet name="ÜLKE" sheetId="7" r:id="rId7"/>
    <sheet name="SEKT1" sheetId="8" r:id="rId8"/>
    <sheet name="SEKT2" sheetId="9" r:id="rId9"/>
    <sheet name="SEKT3" sheetId="10" r:id="rId10"/>
    <sheet name="SEKT4" sheetId="11" r:id="rId11"/>
    <sheet name="SEKT5" sheetId="12" r:id="rId12"/>
    <sheet name="2002-2012 AYLIK İHR" sheetId="13" r:id="rId13"/>
  </sheets>
  <definedNames/>
  <calcPr fullCalcOnLoad="1"/>
</workbook>
</file>

<file path=xl/sharedStrings.xml><?xml version="1.0" encoding="utf-8"?>
<sst xmlns="http://schemas.openxmlformats.org/spreadsheetml/2006/main" count="336" uniqueCount="177">
  <si>
    <t>EKİM</t>
  </si>
  <si>
    <t>SEKTÖRLER</t>
  </si>
  <si>
    <t>I. TARIM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</si>
  <si>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</si>
  <si>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</si>
  <si>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</si>
  <si>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</si>
  <si>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</si>
  <si>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</si>
  <si>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Ağaç Mamulleri ve Orman Ürünleri</t>
  </si>
  <si>
    <t>II. SANAYİ</t>
  </si>
  <si>
    <t xml:space="preserve">     Tekstil ve Hammaddeleri</t>
  </si>
  <si>
    <t xml:space="preserve">     Deri ve Deri Mamulleri</t>
  </si>
  <si>
    <t xml:space="preserve">     Halı</t>
  </si>
  <si>
    <t xml:space="preserve">     Kimyevi Maddeler ve Mamulleri</t>
  </si>
  <si>
    <t xml:space="preserve">     Hazırgiyim ve Konfeksiyon</t>
  </si>
  <si>
    <t xml:space="preserve">     Demir ve Demir Dışı Metaller</t>
  </si>
  <si>
    <t>III. MADENCİLİK</t>
  </si>
  <si>
    <t>T O P L A M</t>
  </si>
  <si>
    <t>TOPLAM</t>
  </si>
  <si>
    <t>OCAK</t>
  </si>
  <si>
    <t>ŞUBAT</t>
  </si>
  <si>
    <t>MART</t>
  </si>
  <si>
    <t>NİSAN</t>
  </si>
  <si>
    <t>MAYIS</t>
  </si>
  <si>
    <t>HAZİRAN</t>
  </si>
  <si>
    <t>TEMMUZ</t>
  </si>
  <si>
    <t>AGUSTOS</t>
  </si>
  <si>
    <t>EYLÜL</t>
  </si>
  <si>
    <t>KASIM</t>
  </si>
  <si>
    <t>ARALIK</t>
  </si>
  <si>
    <t xml:space="preserve">     Makine ve Aksamları</t>
  </si>
  <si>
    <t xml:space="preserve">     Elektrik - Elektronik </t>
  </si>
  <si>
    <t>AKİB</t>
  </si>
  <si>
    <t>AİB</t>
  </si>
  <si>
    <t>DAİB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</si>
  <si>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</si>
  <si>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</si>
  <si>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</si>
  <si>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</si>
  <si>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</si>
  <si>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</si>
  <si>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</si>
  <si>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</si>
  <si>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</si>
  <si>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İHRACATÇI  BİRLİKLERİ 
GENEL SEKRETERLİKLERİ</t>
  </si>
  <si>
    <t>Hububat,Bakliyat,Yağlı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</si>
  <si>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</si>
  <si>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</si>
  <si>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</si>
  <si>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</si>
  <si>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</si>
  <si>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Ağaç Mamulleri ve Orman Ürünleri</t>
  </si>
  <si>
    <t>Tekstil ve Hammaddeleri</t>
  </si>
  <si>
    <t>Deri ve Deri Mamulleri</t>
  </si>
  <si>
    <t>Halı</t>
  </si>
  <si>
    <t>Hazırgiyim ve Konfeksiyon</t>
  </si>
  <si>
    <t>Makine ve Aksamları</t>
  </si>
  <si>
    <t>Diğer Sanayi Ürünleri</t>
  </si>
  <si>
    <t>Madencilik Ürünleri</t>
  </si>
  <si>
    <t>ÜLKE</t>
  </si>
  <si>
    <t>% PAY</t>
  </si>
  <si>
    <t>İTALYA</t>
  </si>
  <si>
    <t>FRANSA</t>
  </si>
  <si>
    <t>İSPANYA</t>
  </si>
  <si>
    <t>HOLLANDA</t>
  </si>
  <si>
    <t>IRAK</t>
  </si>
  <si>
    <t>BELÇİKA</t>
  </si>
  <si>
    <t>A. BİTKİSEL ÜRÜNLER</t>
  </si>
  <si>
    <t>B. HAYVANSAL ÜRÜNLER</t>
  </si>
  <si>
    <t>C. AĞAÇ VE ORMAN ÜRÜNLERİ</t>
  </si>
  <si>
    <t>A. TARIMA DAYALI İŞLENMİŞ ÜRÜNLER</t>
  </si>
  <si>
    <t>C. SANAYİ MAMULLERİ</t>
  </si>
  <si>
    <t>B. KİMYEVİ MADDELER</t>
  </si>
  <si>
    <t xml:space="preserve"> </t>
  </si>
  <si>
    <t xml:space="preserve">   A. BİTKİSEL ÜRÜNLER</t>
  </si>
  <si>
    <t xml:space="preserve">   B. HAYVANSAL ÜRÜNLER</t>
  </si>
  <si>
    <t xml:space="preserve">   C. AĞAÇ VE ORMAN ÜRÜNLERİ</t>
  </si>
  <si>
    <t xml:space="preserve">   A. TARIMA DAYALI İŞLENMİŞ ÜRÜNLER</t>
  </si>
  <si>
    <t xml:space="preserve">   B. KİMYEVİ MADDELER VE MAM.</t>
  </si>
  <si>
    <t xml:space="preserve">   C. SANAYİ MAMULLERİ</t>
  </si>
  <si>
    <t xml:space="preserve">     Diğer Sanayi Ürünleri</t>
  </si>
  <si>
    <t>Kimyevi maddeler ve Mamulleri</t>
  </si>
  <si>
    <t>Demir ve Demir Dışı Metaller</t>
  </si>
  <si>
    <t xml:space="preserve">     Madencilik Ürünleri</t>
  </si>
  <si>
    <t>KÜMÜLATİF</t>
  </si>
  <si>
    <t>İlk 20 Ülke Toplam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</si>
  <si>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</si>
  <si>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</si>
  <si>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</si>
  <si>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</si>
  <si>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</si>
  <si>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</si>
  <si>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</si>
  <si>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</si>
  <si>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</si>
  <si>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</si>
  <si>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</si>
  <si>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</si>
  <si>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</si>
  <si>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</si>
  <si>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</si>
  <si>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</si>
  <si>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</si>
  <si>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</si>
  <si>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</si>
  <si>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</si>
  <si>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Not: İlgili dönem ortalama MB Dolar Alış Kuru baz alınarak hesaplanmıştır.</t>
  </si>
  <si>
    <t>USD Bazında Artış (%)</t>
  </si>
  <si>
    <t>Genel Toplam</t>
  </si>
  <si>
    <t xml:space="preserve">     Su Ürünleri ve Hayvansal Mamuller</t>
  </si>
  <si>
    <t xml:space="preserve">SEKTÖREL BAZDA İHRACAT KAYIT RAKAMLARI - 1000 TL   </t>
  </si>
  <si>
    <t>Su Ürünleri ve Hayvansal Mamuller</t>
  </si>
  <si>
    <t>Elektrik-Elektronik,Mak.ve Bilişim</t>
  </si>
  <si>
    <t xml:space="preserve">SEKTÖREL BAZDA İHRACAT RAKAMLARI -1000 $   </t>
  </si>
  <si>
    <t>Son 12 Ay</t>
  </si>
  <si>
    <t>İHRACATÇI  BİRLİKLERİ  GENEL SEKRETERLİKLERİ BAZINDA İHRACAT RAKAMLARI (1000 $)</t>
  </si>
  <si>
    <t>(x1000 $)</t>
  </si>
  <si>
    <t>İHRACAT ARTIŞI KARŞILAŞTIRMA TABLOSU (USD - TL)</t>
  </si>
  <si>
    <t>TL Bazında Artış  (%)</t>
  </si>
  <si>
    <t>Otomotiv Endüstrisi</t>
  </si>
  <si>
    <t xml:space="preserve">     Otomotiv Endüstrisi</t>
  </si>
  <si>
    <t xml:space="preserve">     Gemi ve Yat</t>
  </si>
  <si>
    <t>Gemi ve Yat</t>
  </si>
  <si>
    <t>Not: Sıralama son ay itibariyledir.</t>
  </si>
  <si>
    <t>İhracatçı Birlikleri Kaydından Muaf İhracat</t>
  </si>
  <si>
    <t>AĞUSTOS</t>
  </si>
  <si>
    <t>DENİB</t>
  </si>
  <si>
    <t>T O P L A M (*)</t>
  </si>
  <si>
    <t>(*) Toplam satırında, son ay verileri için İhracatçı Birlikleri kayıtları, önceki dönemler için TÜİK kayıtları esas alınmıştır.</t>
  </si>
  <si>
    <t>BİRLEŞİK KRALLIK</t>
  </si>
  <si>
    <t>Süs Bitkileri ve Mam.</t>
  </si>
  <si>
    <t>2010-2011</t>
  </si>
  <si>
    <t>Değişim   
 ('10''09/'11-'10)</t>
  </si>
  <si>
    <t xml:space="preserve"> Pay('10-'11)  (%)</t>
  </si>
  <si>
    <t xml:space="preserve"> Pay(11)  (%)</t>
  </si>
  <si>
    <t>Değişim    ('11/'10)</t>
  </si>
  <si>
    <t xml:space="preserve">ALMANYA </t>
  </si>
  <si>
    <t xml:space="preserve">RUSYA FEDERASYONU </t>
  </si>
  <si>
    <t xml:space="preserve">ROMANYA </t>
  </si>
  <si>
    <t xml:space="preserve">MISIR </t>
  </si>
  <si>
    <t>Çelik</t>
  </si>
  <si>
    <t xml:space="preserve">     Elektrik - Elektronik Mak. Bilişim</t>
  </si>
  <si>
    <t xml:space="preserve">     Çelik</t>
  </si>
  <si>
    <t xml:space="preserve">     Tütün ve Mamulleri</t>
  </si>
  <si>
    <t xml:space="preserve">     Hububat, Bakliyat, Yağlı Tohumlar ve Mam.</t>
  </si>
  <si>
    <t>Tütün ve Mamulleri</t>
  </si>
  <si>
    <t>BİRLEŞİK ARAP EMİRLİKLERİ</t>
  </si>
  <si>
    <t xml:space="preserve">     Süs Bitkileri</t>
  </si>
  <si>
    <t xml:space="preserve">SUUDİ ARABİSTAN </t>
  </si>
  <si>
    <t>İSRAİL</t>
  </si>
  <si>
    <t xml:space="preserve">AZERBAYCAN-NAHÇİVAN </t>
  </si>
  <si>
    <t>Mücevher</t>
  </si>
  <si>
    <t>Çimento Cam Seramik ve Toprak Sanayi</t>
  </si>
  <si>
    <t xml:space="preserve">     Mücevher</t>
  </si>
  <si>
    <t xml:space="preserve">     Çimento Cam Seramik ve Toprak</t>
  </si>
  <si>
    <r>
      <t xml:space="preserve">Son Oniki Aylık 
</t>
    </r>
    <r>
      <rPr>
        <b/>
        <sz val="12"/>
        <color indexed="8"/>
        <rFont val="Arial"/>
        <family val="2"/>
      </rPr>
      <t>(Kasım '11/Kasım '10)</t>
    </r>
  </si>
  <si>
    <t>BİRLEŞİK DEVLETLER</t>
  </si>
  <si>
    <t>İRAN (İSLAM CUM.)</t>
  </si>
  <si>
    <t>Değişim    ('12/'11)</t>
  </si>
  <si>
    <t xml:space="preserve"> Pay(12)  (%)</t>
  </si>
  <si>
    <t xml:space="preserve">     Savunma Sanayii</t>
  </si>
  <si>
    <t xml:space="preserve">     İklimlendirme Sanayii</t>
  </si>
  <si>
    <t>Savunma Sanayii</t>
  </si>
  <si>
    <t>İklimlendirme Sanayi</t>
  </si>
  <si>
    <t>2012 YILI İHRACATIMIZDA İLK 20 ÜLKE (1000 $)</t>
  </si>
  <si>
    <t>2011-2012</t>
  </si>
  <si>
    <t>Değişim   
 ('12''11/'11-'10)</t>
  </si>
  <si>
    <t xml:space="preserve"> Pay('11-'12)  (%)</t>
  </si>
  <si>
    <t>LİBYA</t>
  </si>
  <si>
    <t>ŞUBAT 2012 İHRACAT RAKAMLARI</t>
  </si>
  <si>
    <t>ŞUBAT 2012 İHRACAT RAKAMLARI - TL</t>
  </si>
  <si>
    <t>ŞUBAT (2012/2011)</t>
  </si>
  <si>
    <t>SON 12 Ay
(2012/2011)</t>
  </si>
  <si>
    <t xml:space="preserve">POLONYA </t>
  </si>
  <si>
    <t>OCAK-ŞUBAT</t>
  </si>
  <si>
    <t>ÇİN HALK CUMHURİYETİ</t>
  </si>
</sst>
</file>

<file path=xl/styles.xml><?xml version="1.0" encoding="utf-8"?>
<styleSheet xmlns="http://schemas.openxmlformats.org/spreadsheetml/2006/main">
  <numFmts count="69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\ _T_L_-;\-* #,##0.0\ _T_L_-;_-* &quot;-&quot;??\ _T_L_-;_-@_-"/>
    <numFmt numFmtId="181" formatCode="_-* #,##0\ _T_L_-;\-* #,##0\ _T_L_-;_-* &quot;-&quot;??\ _T_L_-;_-@_-"/>
    <numFmt numFmtId="182" formatCode="_-* #,##0.000\ _T_L_-;\-* #,##0.000\ _T_L_-;_-* &quot;-&quot;??\ _T_L_-;_-@_-"/>
    <numFmt numFmtId="183" formatCode="mm/dd/yy"/>
    <numFmt numFmtId="184" formatCode="mmmm\ d\,\ yyyy"/>
    <numFmt numFmtId="185" formatCode="#,##0.0"/>
    <numFmt numFmtId="186" formatCode="#,##0.000"/>
    <numFmt numFmtId="187" formatCode="#,##0.0000"/>
    <numFmt numFmtId="188" formatCode="0.0"/>
    <numFmt numFmtId="189" formatCode="0.000"/>
    <numFmt numFmtId="190" formatCode="0.0000"/>
    <numFmt numFmtId="191" formatCode="\%0.00"/>
    <numFmt numFmtId="192" formatCode="dd\-mmm\-yy"/>
    <numFmt numFmtId="193" formatCode="&quot;TL&quot;#,##0_);\(&quot;TL&quot;#,##0\)"/>
    <numFmt numFmtId="194" formatCode="&quot;TL&quot;#,##0_);[Red]\(&quot;TL&quot;#,##0\)"/>
    <numFmt numFmtId="195" formatCode="&quot;TL&quot;#,##0.00_);\(&quot;TL&quot;#,##0.00\)"/>
    <numFmt numFmtId="196" formatCode="&quot;TL&quot;#,##0.00_);[Red]\(&quot;TL&quot;#,##0.00\)"/>
    <numFmt numFmtId="197" formatCode="_(&quot;TL&quot;* #,##0_);_(&quot;TL&quot;* \(#,##0\);_(&quot;TL&quot;* &quot;-&quot;_);_(@_)"/>
    <numFmt numFmtId="198" formatCode="_(&quot;TL&quot;* #,##0.00_);_(&quot;TL&quot;* \(#,##0.00\);_(&quot;TL&quot;* &quot;-&quot;??_);_(@_)"/>
    <numFmt numFmtId="199" formatCode="#,###"/>
    <numFmt numFmtId="200" formatCode="#,##0_ ;\-#,##0\ "/>
    <numFmt numFmtId="201" formatCode="0.0_)"/>
    <numFmt numFmtId="202" formatCode="0.00_)"/>
    <numFmt numFmtId="203" formatCode="#,###.00"/>
    <numFmt numFmtId="204" formatCode="#,###.000"/>
    <numFmt numFmtId="205" formatCode="#,###.0"/>
    <numFmt numFmtId="206" formatCode="0.00000"/>
    <numFmt numFmtId="207" formatCode="0.000000"/>
    <numFmt numFmtId="208" formatCode="0.0000000"/>
    <numFmt numFmtId="209" formatCode="0.00000000"/>
    <numFmt numFmtId="210" formatCode="0.000_)"/>
    <numFmt numFmtId="211" formatCode="0_)"/>
    <numFmt numFmtId="212" formatCode="\%0.0"/>
    <numFmt numFmtId="213" formatCode="\%0"/>
    <numFmt numFmtId="214" formatCode="yyyy"/>
    <numFmt numFmtId="215" formatCode="[$-41F]dd\ mmmm\ yyyy\ dddd"/>
    <numFmt numFmtId="216" formatCode="[$-41F]mmmm\ yy;@"/>
    <numFmt numFmtId="217" formatCode="&quot;Evet&quot;;&quot;Evet&quot;;&quot;Hayır&quot;"/>
    <numFmt numFmtId="218" formatCode="&quot;Doğru&quot;;&quot;Doğru&quot;;&quot;Yanlış&quot;"/>
    <numFmt numFmtId="219" formatCode="&quot;Açık&quot;;&quot;Açık&quot;;&quot;Kapalı&quot;"/>
    <numFmt numFmtId="220" formatCode="[$-41F]d\ mmmm;@"/>
    <numFmt numFmtId="221" formatCode="[$-41F]d\ mmmm\ yy;@"/>
    <numFmt numFmtId="222" formatCode="0.0%"/>
    <numFmt numFmtId="223" formatCode="[$¥€-2]\ #,##0.00_);[Red]\([$€-2]\ #,##0.00\)"/>
    <numFmt numFmtId="224" formatCode="#,##0_ ;[Red]\-\ #,##0\ "/>
  </numFmts>
  <fonts count="82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sz val="8"/>
      <name val="Arial"/>
      <family val="2"/>
    </font>
    <font>
      <u val="single"/>
      <sz val="7"/>
      <color indexed="36"/>
      <name val="Arial"/>
      <family val="2"/>
    </font>
    <font>
      <b/>
      <sz val="10"/>
      <color indexed="18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14"/>
      <color indexed="8"/>
      <name val="Arial"/>
      <family val="2"/>
    </font>
    <font>
      <sz val="10"/>
      <color indexed="60"/>
      <name val="Arial"/>
      <family val="2"/>
    </font>
    <font>
      <b/>
      <sz val="2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 Tur"/>
      <family val="0"/>
    </font>
    <font>
      <sz val="7.35"/>
      <color indexed="8"/>
      <name val="Arial Tur"/>
      <family val="0"/>
    </font>
    <font>
      <sz val="9"/>
      <color indexed="8"/>
      <name val="Arial Tur"/>
      <family val="0"/>
    </font>
    <font>
      <sz val="8.25"/>
      <color indexed="8"/>
      <name val="Arial Tur"/>
      <family val="0"/>
    </font>
    <font>
      <sz val="8.75"/>
      <color indexed="8"/>
      <name val="Arial Tur"/>
      <family val="0"/>
    </font>
    <font>
      <sz val="8.05"/>
      <color indexed="8"/>
      <name val="Arial Tur"/>
      <family val="0"/>
    </font>
    <font>
      <sz val="15.5"/>
      <color indexed="8"/>
      <name val="Arial Tur"/>
      <family val="0"/>
    </font>
    <font>
      <sz val="12"/>
      <color indexed="8"/>
      <name val="Arial Tur"/>
      <family val="0"/>
    </font>
    <font>
      <sz val="10.25"/>
      <color indexed="8"/>
      <name val="Arial Tur"/>
      <family val="0"/>
    </font>
    <font>
      <b/>
      <sz val="10.25"/>
      <color indexed="8"/>
      <name val="Arial Tur"/>
      <family val="0"/>
    </font>
    <font>
      <sz val="10"/>
      <color indexed="8"/>
      <name val="Arial Tur"/>
      <family val="0"/>
    </font>
    <font>
      <sz val="9.2"/>
      <color indexed="8"/>
      <name val="Arial Tur"/>
      <family val="0"/>
    </font>
    <font>
      <sz val="9.5"/>
      <color indexed="8"/>
      <name val="Arial Tur"/>
      <family val="0"/>
    </font>
    <font>
      <sz val="8.5"/>
      <color indexed="8"/>
      <name val="Arial Tur"/>
      <family val="0"/>
    </font>
    <font>
      <sz val="8.7"/>
      <color indexed="8"/>
      <name val="Arial Tur"/>
      <family val="0"/>
    </font>
    <font>
      <sz val="9.25"/>
      <color indexed="8"/>
      <name val="Arial Tur"/>
      <family val="0"/>
    </font>
    <font>
      <sz val="11"/>
      <color indexed="8"/>
      <name val="Arial Tur"/>
      <family val="0"/>
    </font>
    <font>
      <sz val="9.75"/>
      <color indexed="8"/>
      <name val="Arial Tur"/>
      <family val="0"/>
    </font>
    <font>
      <sz val="8.95"/>
      <color indexed="8"/>
      <name val="Arial Tur"/>
      <family val="0"/>
    </font>
    <font>
      <sz val="9.4"/>
      <color indexed="8"/>
      <name val="Arial Tur"/>
      <family val="0"/>
    </font>
    <font>
      <b/>
      <sz val="9"/>
      <color indexed="8"/>
      <name val="Arial"/>
      <family val="2"/>
    </font>
    <font>
      <b/>
      <sz val="8"/>
      <color indexed="60"/>
      <name val="Arial"/>
      <family val="2"/>
    </font>
    <font>
      <b/>
      <sz val="8"/>
      <color indexed="18"/>
      <name val="Arial Tur"/>
      <family val="2"/>
    </font>
    <font>
      <b/>
      <sz val="8"/>
      <color indexed="10"/>
      <name val="Arial T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 Tur"/>
      <family val="0"/>
    </font>
    <font>
      <b/>
      <sz val="10"/>
      <color indexed="8"/>
      <name val="Arial Tur"/>
      <family val="0"/>
    </font>
    <font>
      <b/>
      <sz val="10.75"/>
      <color indexed="8"/>
      <name val="Arial Tur"/>
      <family val="0"/>
    </font>
    <font>
      <b/>
      <sz val="12"/>
      <color indexed="8"/>
      <name val="Arial Tur"/>
      <family val="0"/>
    </font>
    <font>
      <b/>
      <sz val="11.5"/>
      <color indexed="8"/>
      <name val="Arial Tur"/>
      <family val="0"/>
    </font>
    <font>
      <b/>
      <sz val="11.25"/>
      <color indexed="8"/>
      <name val="Arial Tur"/>
      <family val="0"/>
    </font>
    <font>
      <b/>
      <sz val="9.75"/>
      <color indexed="8"/>
      <name val="Arial Tur"/>
      <family val="0"/>
    </font>
    <font>
      <b/>
      <sz val="11"/>
      <color indexed="8"/>
      <name val="Arial TUR"/>
      <family val="0"/>
    </font>
  </fonts>
  <fills count="2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thin"/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double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ck"/>
      <bottom style="double"/>
    </border>
    <border>
      <left style="thin"/>
      <right style="medium"/>
      <top style="thick"/>
      <bottom style="double"/>
    </border>
    <border>
      <left style="medium"/>
      <right style="medium"/>
      <top style="double"/>
      <bottom style="thick"/>
    </border>
    <border>
      <left style="medium"/>
      <right style="medium"/>
      <top style="thick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>
        <color indexed="63"/>
      </left>
      <right style="medium"/>
      <top style="double"/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1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2" borderId="0" applyNumberFormat="0" applyBorder="0" applyAlignment="0" applyProtection="0"/>
    <xf numFmtId="0" fontId="57" fillId="5" borderId="0" applyNumberFormat="0" applyBorder="0" applyAlignment="0" applyProtection="0"/>
    <xf numFmtId="0" fontId="57" fillId="4" borderId="0" applyNumberFormat="0" applyBorder="0" applyAlignment="0" applyProtection="0"/>
    <xf numFmtId="0" fontId="57" fillId="6" borderId="0" applyNumberFormat="0" applyBorder="0" applyAlignment="0" applyProtection="0"/>
    <xf numFmtId="0" fontId="57" fillId="3" borderId="0" applyNumberFormat="0" applyBorder="0" applyAlignment="0" applyProtection="0"/>
    <xf numFmtId="0" fontId="57" fillId="7" borderId="0" applyNumberFormat="0" applyBorder="0" applyAlignment="0" applyProtection="0"/>
    <xf numFmtId="0" fontId="57" fillId="6" borderId="0" applyNumberFormat="0" applyBorder="0" applyAlignment="0" applyProtection="0"/>
    <xf numFmtId="0" fontId="57" fillId="8" borderId="0" applyNumberFormat="0" applyBorder="0" applyAlignment="0" applyProtection="0"/>
    <xf numFmtId="0" fontId="57" fillId="7" borderId="0" applyNumberFormat="0" applyBorder="0" applyAlignment="0" applyProtection="0"/>
    <xf numFmtId="0" fontId="58" fillId="9" borderId="0" applyNumberFormat="0" applyBorder="0" applyAlignment="0" applyProtection="0"/>
    <xf numFmtId="0" fontId="58" fillId="3" borderId="0" applyNumberFormat="0" applyBorder="0" applyAlignment="0" applyProtection="0"/>
    <xf numFmtId="0" fontId="58" fillId="7" borderId="0" applyNumberFormat="0" applyBorder="0" applyAlignment="0" applyProtection="0"/>
    <xf numFmtId="0" fontId="58" fillId="6" borderId="0" applyNumberFormat="0" applyBorder="0" applyAlignment="0" applyProtection="0"/>
    <xf numFmtId="0" fontId="58" fillId="9" borderId="0" applyNumberFormat="0" applyBorder="0" applyAlignment="0" applyProtection="0"/>
    <xf numFmtId="0" fontId="58" fillId="3" borderId="0" applyNumberFormat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2" borderId="0" applyNumberFormat="0" applyBorder="0" applyAlignment="0" applyProtection="0"/>
    <xf numFmtId="0" fontId="57" fillId="5" borderId="0" applyNumberFormat="0" applyBorder="0" applyAlignment="0" applyProtection="0"/>
    <xf numFmtId="0" fontId="57" fillId="4" borderId="0" applyNumberFormat="0" applyBorder="0" applyAlignment="0" applyProtection="0"/>
    <xf numFmtId="0" fontId="57" fillId="6" borderId="0" applyNumberFormat="0" applyBorder="0" applyAlignment="0" applyProtection="0"/>
    <xf numFmtId="0" fontId="57" fillId="3" borderId="0" applyNumberFormat="0" applyBorder="0" applyAlignment="0" applyProtection="0"/>
    <xf numFmtId="0" fontId="57" fillId="7" borderId="0" applyNumberFormat="0" applyBorder="0" applyAlignment="0" applyProtection="0"/>
    <xf numFmtId="0" fontId="57" fillId="6" borderId="0" applyNumberFormat="0" applyBorder="0" applyAlignment="0" applyProtection="0"/>
    <xf numFmtId="0" fontId="57" fillId="8" borderId="0" applyNumberFormat="0" applyBorder="0" applyAlignment="0" applyProtection="0"/>
    <xf numFmtId="0" fontId="57" fillId="7" borderId="0" applyNumberFormat="0" applyBorder="0" applyAlignment="0" applyProtection="0"/>
    <xf numFmtId="0" fontId="58" fillId="9" borderId="0" applyNumberFormat="0" applyBorder="0" applyAlignment="0" applyProtection="0"/>
    <xf numFmtId="0" fontId="58" fillId="3" borderId="0" applyNumberFormat="0" applyBorder="0" applyAlignment="0" applyProtection="0"/>
    <xf numFmtId="0" fontId="58" fillId="7" borderId="0" applyNumberFormat="0" applyBorder="0" applyAlignment="0" applyProtection="0"/>
    <xf numFmtId="0" fontId="58" fillId="6" borderId="0" applyNumberFormat="0" applyBorder="0" applyAlignment="0" applyProtection="0"/>
    <xf numFmtId="0" fontId="58" fillId="9" borderId="0" applyNumberFormat="0" applyBorder="0" applyAlignment="0" applyProtection="0"/>
    <xf numFmtId="0" fontId="58" fillId="3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9" borderId="0" applyNumberFormat="0" applyBorder="0" applyAlignment="0" applyProtection="0"/>
    <xf numFmtId="0" fontId="58" fillId="13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70" fillId="14" borderId="0" applyNumberFormat="0" applyBorder="0" applyAlignment="0" applyProtection="0"/>
    <xf numFmtId="0" fontId="61" fillId="0" borderId="1" applyNumberFormat="0" applyFill="0" applyAlignment="0" applyProtection="0"/>
    <xf numFmtId="0" fontId="62" fillId="0" borderId="2" applyNumberFormat="0" applyFill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7" fillId="15" borderId="5" applyNumberFormat="0" applyAlignment="0" applyProtection="0"/>
    <xf numFmtId="0" fontId="68" fillId="16" borderId="6" applyNumberFormat="0" applyAlignment="0" applyProtection="0"/>
    <xf numFmtId="43" fontId="0" fillId="0" borderId="0" applyFont="0" applyFill="0" applyBorder="0" applyAlignment="0" applyProtection="0"/>
    <xf numFmtId="0" fontId="65" fillId="15" borderId="7" applyNumberFormat="0" applyAlignment="0" applyProtection="0"/>
    <xf numFmtId="0" fontId="59" fillId="0" borderId="0" applyNumberFormat="0" applyFill="0" applyBorder="0" applyAlignment="0" applyProtection="0"/>
    <xf numFmtId="0" fontId="66" fillId="7" borderId="5" applyNumberFormat="0" applyAlignment="0" applyProtection="0"/>
    <xf numFmtId="0" fontId="69" fillId="17" borderId="0" applyNumberFormat="0" applyBorder="0" applyAlignment="0" applyProtection="0"/>
    <xf numFmtId="0" fontId="62" fillId="0" borderId="2" applyNumberFormat="0" applyFill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4" fillId="0" borderId="0" applyNumberFormat="0" applyFill="0" applyBorder="0" applyAlignment="0" applyProtection="0"/>
    <xf numFmtId="0" fontId="67" fillId="15" borderId="5" applyNumberFormat="0" applyAlignment="0" applyProtection="0"/>
    <xf numFmtId="0" fontId="66" fillId="7" borderId="5" applyNumberFormat="0" applyAlignment="0" applyProtection="0"/>
    <xf numFmtId="0" fontId="68" fillId="16" borderId="6" applyNumberFormat="0" applyAlignment="0" applyProtection="0"/>
    <xf numFmtId="0" fontId="69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0" fillId="14" borderId="0" applyNumberFormat="0" applyBorder="0" applyAlignment="0" applyProtection="0"/>
    <xf numFmtId="0" fontId="61" fillId="0" borderId="1" applyNumberFormat="0" applyFill="0" applyAlignment="0" applyProtection="0"/>
    <xf numFmtId="0" fontId="71" fillId="7" borderId="0" applyNumberFormat="0" applyBorder="0" applyAlignment="0" applyProtection="0"/>
    <xf numFmtId="0" fontId="0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0" fillId="4" borderId="8" applyNumberFormat="0" applyFont="0" applyAlignment="0" applyProtection="0"/>
    <xf numFmtId="0" fontId="57" fillId="4" borderId="8" applyNumberFormat="0" applyFont="0" applyAlignment="0" applyProtection="0"/>
    <xf numFmtId="0" fontId="57" fillId="4" borderId="8" applyNumberFormat="0" applyFont="0" applyAlignment="0" applyProtection="0"/>
    <xf numFmtId="0" fontId="57" fillId="4" borderId="8" applyNumberFormat="0" applyFont="0" applyAlignment="0" applyProtection="0"/>
    <xf numFmtId="0" fontId="57" fillId="4" borderId="8" applyNumberFormat="0" applyFont="0" applyAlignment="0" applyProtection="0"/>
    <xf numFmtId="0" fontId="57" fillId="4" borderId="8" applyNumberFormat="0" applyFont="0" applyAlignment="0" applyProtection="0"/>
    <xf numFmtId="0" fontId="57" fillId="4" borderId="8" applyNumberFormat="0" applyFont="0" applyAlignment="0" applyProtection="0"/>
    <xf numFmtId="0" fontId="57" fillId="4" borderId="8" applyNumberFormat="0" applyFont="0" applyAlignment="0" applyProtection="0"/>
    <xf numFmtId="0" fontId="57" fillId="4" borderId="8" applyNumberFormat="0" applyFont="0" applyAlignment="0" applyProtection="0"/>
    <xf numFmtId="0" fontId="0" fillId="4" borderId="8" applyNumberFormat="0" applyFont="0" applyAlignment="0" applyProtection="0"/>
    <xf numFmtId="0" fontId="71" fillId="7" borderId="0" applyNumberFormat="0" applyBorder="0" applyAlignment="0" applyProtection="0"/>
    <xf numFmtId="0" fontId="65" fillId="15" borderId="7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9" borderId="0" applyNumberFormat="0" applyBorder="0" applyAlignment="0" applyProtection="0"/>
    <xf numFmtId="0" fontId="58" fillId="13" borderId="0" applyNumberFormat="0" applyBorder="0" applyAlignment="0" applyProtection="0"/>
    <xf numFmtId="0" fontId="7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3" fontId="4" fillId="0" borderId="10" xfId="0" applyNumberFormat="1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center"/>
    </xf>
    <xf numFmtId="171" fontId="2" fillId="0" borderId="0" xfId="65" applyFont="1" applyFill="1" applyBorder="1" applyAlignment="1">
      <alignment/>
    </xf>
    <xf numFmtId="0" fontId="0" fillId="0" borderId="11" xfId="0" applyBorder="1" applyAlignment="1">
      <alignment wrapText="1"/>
    </xf>
    <xf numFmtId="0" fontId="10" fillId="0" borderId="12" xfId="0" applyFont="1" applyBorder="1" applyAlignment="1">
      <alignment wrapText="1"/>
    </xf>
    <xf numFmtId="0" fontId="11" fillId="0" borderId="13" xfId="0" applyFont="1" applyBorder="1" applyAlignment="1">
      <alignment/>
    </xf>
    <xf numFmtId="180" fontId="13" fillId="0" borderId="14" xfId="0" applyNumberFormat="1" applyFont="1" applyFill="1" applyBorder="1" applyAlignment="1">
      <alignment/>
    </xf>
    <xf numFmtId="188" fontId="12" fillId="0" borderId="15" xfId="0" applyNumberFormat="1" applyFont="1" applyFill="1" applyBorder="1" applyAlignment="1">
      <alignment horizontal="center"/>
    </xf>
    <xf numFmtId="180" fontId="13" fillId="0" borderId="16" xfId="0" applyNumberFormat="1" applyFont="1" applyFill="1" applyBorder="1" applyAlignment="1">
      <alignment/>
    </xf>
    <xf numFmtId="3" fontId="8" fillId="0" borderId="17" xfId="0" applyNumberFormat="1" applyFont="1" applyFill="1" applyBorder="1" applyAlignment="1">
      <alignment horizontal="center"/>
    </xf>
    <xf numFmtId="0" fontId="11" fillId="0" borderId="18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9" fontId="17" fillId="17" borderId="19" xfId="0" applyNumberFormat="1" applyFont="1" applyFill="1" applyBorder="1" applyAlignment="1">
      <alignment horizontal="center"/>
    </xf>
    <xf numFmtId="49" fontId="17" fillId="17" borderId="20" xfId="0" applyNumberFormat="1" applyFont="1" applyFill="1" applyBorder="1" applyAlignment="1">
      <alignment horizontal="center"/>
    </xf>
    <xf numFmtId="0" fontId="17" fillId="17" borderId="21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17" borderId="22" xfId="0" applyFont="1" applyFill="1" applyBorder="1" applyAlignment="1">
      <alignment/>
    </xf>
    <xf numFmtId="3" fontId="19" fillId="17" borderId="0" xfId="0" applyNumberFormat="1" applyFont="1" applyFill="1" applyBorder="1" applyAlignment="1">
      <alignment/>
    </xf>
    <xf numFmtId="0" fontId="20" fillId="17" borderId="22" xfId="0" applyFont="1" applyFill="1" applyBorder="1" applyAlignment="1">
      <alignment/>
    </xf>
    <xf numFmtId="3" fontId="20" fillId="17" borderId="0" xfId="0" applyNumberFormat="1" applyFont="1" applyFill="1" applyBorder="1" applyAlignment="1">
      <alignment/>
    </xf>
    <xf numFmtId="3" fontId="21" fillId="17" borderId="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25" fillId="4" borderId="17" xfId="0" applyNumberFormat="1" applyFont="1" applyFill="1" applyBorder="1" applyAlignment="1">
      <alignment/>
    </xf>
    <xf numFmtId="4" fontId="26" fillId="4" borderId="17" xfId="0" applyNumberFormat="1" applyFont="1" applyFill="1" applyBorder="1" applyAlignment="1">
      <alignment/>
    </xf>
    <xf numFmtId="2" fontId="5" fillId="0" borderId="23" xfId="0" applyNumberFormat="1" applyFont="1" applyFill="1" applyBorder="1" applyAlignment="1">
      <alignment horizontal="center" wrapText="1"/>
    </xf>
    <xf numFmtId="2" fontId="5" fillId="0" borderId="24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0" fontId="24" fillId="18" borderId="17" xfId="0" applyFont="1" applyFill="1" applyBorder="1" applyAlignment="1">
      <alignment horizontal="center"/>
    </xf>
    <xf numFmtId="0" fontId="27" fillId="0" borderId="0" xfId="0" applyFont="1" applyAlignment="1">
      <alignment/>
    </xf>
    <xf numFmtId="4" fontId="26" fillId="4" borderId="15" xfId="0" applyNumberFormat="1" applyFont="1" applyFill="1" applyBorder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2" fillId="0" borderId="25" xfId="0" applyFont="1" applyFill="1" applyBorder="1" applyAlignment="1">
      <alignment wrapText="1"/>
    </xf>
    <xf numFmtId="0" fontId="3" fillId="0" borderId="26" xfId="0" applyFont="1" applyFill="1" applyBorder="1" applyAlignment="1">
      <alignment wrapText="1"/>
    </xf>
    <xf numFmtId="0" fontId="4" fillId="0" borderId="27" xfId="0" applyFont="1" applyFill="1" applyBorder="1" applyAlignment="1">
      <alignment/>
    </xf>
    <xf numFmtId="2" fontId="4" fillId="0" borderId="27" xfId="0" applyNumberFormat="1" applyFont="1" applyFill="1" applyBorder="1" applyAlignment="1">
      <alignment horizontal="center"/>
    </xf>
    <xf numFmtId="0" fontId="2" fillId="0" borderId="27" xfId="0" applyFont="1" applyFill="1" applyBorder="1" applyAlignment="1">
      <alignment/>
    </xf>
    <xf numFmtId="2" fontId="7" fillId="0" borderId="27" xfId="0" applyNumberFormat="1" applyFont="1" applyFill="1" applyBorder="1" applyAlignment="1">
      <alignment horizontal="center"/>
    </xf>
    <xf numFmtId="0" fontId="3" fillId="0" borderId="28" xfId="0" applyFont="1" applyFill="1" applyBorder="1" applyAlignment="1">
      <alignment/>
    </xf>
    <xf numFmtId="3" fontId="3" fillId="0" borderId="29" xfId="0" applyNumberFormat="1" applyFont="1" applyFill="1" applyBorder="1" applyAlignment="1">
      <alignment horizontal="center"/>
    </xf>
    <xf numFmtId="2" fontId="3" fillId="0" borderId="29" xfId="0" applyNumberFormat="1" applyFont="1" applyFill="1" applyBorder="1" applyAlignment="1">
      <alignment horizontal="center"/>
    </xf>
    <xf numFmtId="1" fontId="3" fillId="0" borderId="28" xfId="0" applyNumberFormat="1" applyFont="1" applyFill="1" applyBorder="1" applyAlignment="1">
      <alignment horizontal="center"/>
    </xf>
    <xf numFmtId="180" fontId="12" fillId="0" borderId="15" xfId="65" applyNumberFormat="1" applyFont="1" applyFill="1" applyBorder="1" applyAlignment="1">
      <alignment horizontal="center"/>
    </xf>
    <xf numFmtId="0" fontId="6" fillId="6" borderId="27" xfId="0" applyFont="1" applyFill="1" applyBorder="1" applyAlignment="1">
      <alignment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13" xfId="0" applyFont="1" applyBorder="1" applyAlignment="1">
      <alignment wrapText="1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6" fillId="6" borderId="30" xfId="0" applyFont="1" applyFill="1" applyBorder="1" applyAlignment="1">
      <alignment/>
    </xf>
    <xf numFmtId="3" fontId="4" fillId="6" borderId="31" xfId="0" applyNumberFormat="1" applyFont="1" applyFill="1" applyBorder="1" applyAlignment="1">
      <alignment horizontal="center"/>
    </xf>
    <xf numFmtId="2" fontId="4" fillId="6" borderId="31" xfId="0" applyNumberFormat="1" applyFont="1" applyFill="1" applyBorder="1" applyAlignment="1">
      <alignment horizontal="center"/>
    </xf>
    <xf numFmtId="0" fontId="4" fillId="0" borderId="32" xfId="0" applyFont="1" applyFill="1" applyBorder="1" applyAlignment="1">
      <alignment/>
    </xf>
    <xf numFmtId="3" fontId="4" fillId="0" borderId="33" xfId="0" applyNumberFormat="1" applyFont="1" applyFill="1" applyBorder="1" applyAlignment="1">
      <alignment horizontal="center"/>
    </xf>
    <xf numFmtId="2" fontId="4" fillId="0" borderId="33" xfId="0" applyNumberFormat="1" applyFont="1" applyFill="1" applyBorder="1" applyAlignment="1">
      <alignment horizontal="center"/>
    </xf>
    <xf numFmtId="2" fontId="4" fillId="0" borderId="32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49" fontId="24" fillId="18" borderId="17" xfId="0" applyNumberFormat="1" applyFont="1" applyFill="1" applyBorder="1" applyAlignment="1">
      <alignment horizontal="center"/>
    </xf>
    <xf numFmtId="3" fontId="26" fillId="4" borderId="17" xfId="0" applyNumberFormat="1" applyFont="1" applyFill="1" applyBorder="1" applyAlignment="1">
      <alignment/>
    </xf>
    <xf numFmtId="49" fontId="25" fillId="4" borderId="34" xfId="0" applyNumberFormat="1" applyFont="1" applyFill="1" applyBorder="1" applyAlignment="1">
      <alignment/>
    </xf>
    <xf numFmtId="4" fontId="26" fillId="4" borderId="35" xfId="0" applyNumberFormat="1" applyFont="1" applyFill="1" applyBorder="1" applyAlignment="1">
      <alignment/>
    </xf>
    <xf numFmtId="3" fontId="19" fillId="17" borderId="36" xfId="0" applyNumberFormat="1" applyFont="1" applyFill="1" applyBorder="1" applyAlignment="1">
      <alignment/>
    </xf>
    <xf numFmtId="3" fontId="19" fillId="17" borderId="37" xfId="0" applyNumberFormat="1" applyFont="1" applyFill="1" applyBorder="1" applyAlignment="1">
      <alignment/>
    </xf>
    <xf numFmtId="0" fontId="2" fillId="0" borderId="0" xfId="92" applyFont="1" applyFill="1" applyBorder="1">
      <alignment/>
      <protection/>
    </xf>
    <xf numFmtId="0" fontId="31" fillId="0" borderId="0" xfId="92" applyFont="1" applyFill="1" applyBorder="1">
      <alignment/>
      <protection/>
    </xf>
    <xf numFmtId="0" fontId="2" fillId="0" borderId="0" xfId="92" applyFont="1" applyFill="1">
      <alignment/>
      <protection/>
    </xf>
    <xf numFmtId="0" fontId="2" fillId="0" borderId="25" xfId="92" applyFont="1" applyFill="1" applyBorder="1" applyAlignment="1">
      <alignment wrapText="1"/>
      <protection/>
    </xf>
    <xf numFmtId="0" fontId="3" fillId="0" borderId="26" xfId="92" applyFont="1" applyFill="1" applyBorder="1" applyAlignment="1">
      <alignment wrapText="1"/>
      <protection/>
    </xf>
    <xf numFmtId="0" fontId="4" fillId="0" borderId="23" xfId="92" applyFont="1" applyFill="1" applyBorder="1" applyAlignment="1">
      <alignment horizontal="center"/>
      <protection/>
    </xf>
    <xf numFmtId="1" fontId="4" fillId="0" borderId="24" xfId="92" applyNumberFormat="1" applyFont="1" applyFill="1" applyBorder="1" applyAlignment="1">
      <alignment horizontal="center"/>
      <protection/>
    </xf>
    <xf numFmtId="2" fontId="5" fillId="0" borderId="23" xfId="92" applyNumberFormat="1" applyFont="1" applyFill="1" applyBorder="1" applyAlignment="1">
      <alignment horizontal="center" wrapText="1"/>
      <protection/>
    </xf>
    <xf numFmtId="2" fontId="5" fillId="0" borderId="24" xfId="92" applyNumberFormat="1" applyFont="1" applyFill="1" applyBorder="1" applyAlignment="1">
      <alignment horizontal="center" wrapText="1"/>
      <protection/>
    </xf>
    <xf numFmtId="2" fontId="53" fillId="0" borderId="23" xfId="92" applyNumberFormat="1" applyFont="1" applyFill="1" applyBorder="1" applyAlignment="1">
      <alignment horizontal="center" wrapText="1"/>
      <protection/>
    </xf>
    <xf numFmtId="0" fontId="2" fillId="0" borderId="27" xfId="92" applyFont="1" applyFill="1" applyBorder="1">
      <alignment/>
      <protection/>
    </xf>
    <xf numFmtId="0" fontId="29" fillId="0" borderId="0" xfId="92" applyFont="1" applyFill="1" applyBorder="1">
      <alignment/>
      <protection/>
    </xf>
    <xf numFmtId="3" fontId="8" fillId="0" borderId="17" xfId="0" applyNumberFormat="1" applyFont="1" applyFill="1" applyBorder="1" applyAlignment="1">
      <alignment horizontal="right"/>
    </xf>
    <xf numFmtId="3" fontId="13" fillId="0" borderId="38" xfId="0" applyNumberFormat="1" applyFont="1" applyFill="1" applyBorder="1" applyAlignment="1">
      <alignment/>
    </xf>
    <xf numFmtId="180" fontId="12" fillId="0" borderId="15" xfId="65" applyNumberFormat="1" applyFont="1" applyFill="1" applyBorder="1" applyAlignment="1">
      <alignment horizontal="right"/>
    </xf>
    <xf numFmtId="3" fontId="13" fillId="0" borderId="15" xfId="65" applyNumberFormat="1" applyFont="1" applyFill="1" applyBorder="1" applyAlignment="1">
      <alignment horizontal="right"/>
    </xf>
    <xf numFmtId="181" fontId="13" fillId="0" borderId="15" xfId="65" applyNumberFormat="1" applyFont="1" applyFill="1" applyBorder="1" applyAlignment="1">
      <alignment horizontal="right"/>
    </xf>
    <xf numFmtId="0" fontId="11" fillId="0" borderId="39" xfId="0" applyFont="1" applyBorder="1" applyAlignment="1">
      <alignment/>
    </xf>
    <xf numFmtId="3" fontId="8" fillId="0" borderId="40" xfId="0" applyNumberFormat="1" applyFont="1" applyFill="1" applyBorder="1" applyAlignment="1">
      <alignment horizontal="right"/>
    </xf>
    <xf numFmtId="3" fontId="8" fillId="0" borderId="40" xfId="0" applyNumberFormat="1" applyFont="1" applyFill="1" applyBorder="1" applyAlignment="1">
      <alignment horizontal="center"/>
    </xf>
    <xf numFmtId="180" fontId="12" fillId="0" borderId="40" xfId="65" applyNumberFormat="1" applyFont="1" applyFill="1" applyBorder="1" applyAlignment="1">
      <alignment horizontal="center"/>
    </xf>
    <xf numFmtId="180" fontId="13" fillId="0" borderId="41" xfId="0" applyNumberFormat="1" applyFont="1" applyFill="1" applyBorder="1" applyAlignment="1">
      <alignment/>
    </xf>
    <xf numFmtId="3" fontId="13" fillId="0" borderId="42" xfId="0" applyNumberFormat="1" applyFont="1" applyFill="1" applyBorder="1" applyAlignment="1">
      <alignment/>
    </xf>
    <xf numFmtId="3" fontId="13" fillId="0" borderId="43" xfId="0" applyNumberFormat="1" applyFont="1" applyFill="1" applyBorder="1" applyAlignment="1">
      <alignment/>
    </xf>
    <xf numFmtId="180" fontId="12" fillId="0" borderId="43" xfId="65" applyNumberFormat="1" applyFont="1" applyFill="1" applyBorder="1" applyAlignment="1">
      <alignment horizontal="right"/>
    </xf>
    <xf numFmtId="3" fontId="13" fillId="0" borderId="40" xfId="65" applyNumberFormat="1" applyFont="1" applyFill="1" applyBorder="1" applyAlignment="1">
      <alignment horizontal="right"/>
    </xf>
    <xf numFmtId="181" fontId="13" fillId="0" borderId="43" xfId="65" applyNumberFormat="1" applyFont="1" applyFill="1" applyBorder="1" applyAlignment="1">
      <alignment horizontal="right"/>
    </xf>
    <xf numFmtId="188" fontId="12" fillId="0" borderId="40" xfId="0" applyNumberFormat="1" applyFont="1" applyFill="1" applyBorder="1" applyAlignment="1">
      <alignment horizontal="center"/>
    </xf>
    <xf numFmtId="180" fontId="13" fillId="0" borderId="44" xfId="0" applyNumberFormat="1" applyFont="1" applyFill="1" applyBorder="1" applyAlignment="1">
      <alignment/>
    </xf>
    <xf numFmtId="0" fontId="14" fillId="0" borderId="45" xfId="0" applyFont="1" applyBorder="1" applyAlignment="1">
      <alignment horizontal="center"/>
    </xf>
    <xf numFmtId="3" fontId="4" fillId="0" borderId="46" xfId="0" applyNumberFormat="1" applyFont="1" applyFill="1" applyBorder="1" applyAlignment="1">
      <alignment horizontal="right"/>
    </xf>
    <xf numFmtId="3" fontId="4" fillId="0" borderId="46" xfId="0" applyNumberFormat="1" applyFont="1" applyFill="1" applyBorder="1" applyAlignment="1">
      <alignment horizontal="center"/>
    </xf>
    <xf numFmtId="4" fontId="4" fillId="0" borderId="46" xfId="0" applyNumberFormat="1" applyFont="1" applyFill="1" applyBorder="1" applyAlignment="1">
      <alignment horizontal="center"/>
    </xf>
    <xf numFmtId="1" fontId="11" fillId="0" borderId="47" xfId="0" applyNumberFormat="1" applyFont="1" applyFill="1" applyBorder="1" applyAlignment="1">
      <alignment horizontal="center"/>
    </xf>
    <xf numFmtId="3" fontId="11" fillId="0" borderId="48" xfId="0" applyNumberFormat="1" applyFont="1" applyFill="1" applyBorder="1" applyAlignment="1">
      <alignment/>
    </xf>
    <xf numFmtId="3" fontId="11" fillId="0" borderId="49" xfId="0" applyNumberFormat="1" applyFont="1" applyFill="1" applyBorder="1" applyAlignment="1">
      <alignment/>
    </xf>
    <xf numFmtId="181" fontId="11" fillId="0" borderId="46" xfId="65" applyNumberFormat="1" applyFont="1" applyFill="1" applyBorder="1" applyAlignment="1">
      <alignment horizontal="right"/>
    </xf>
    <xf numFmtId="4" fontId="4" fillId="19" borderId="46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0" fontId="32" fillId="6" borderId="50" xfId="92" applyFont="1" applyFill="1" applyBorder="1">
      <alignment/>
      <protection/>
    </xf>
    <xf numFmtId="0" fontId="7" fillId="0" borderId="0" xfId="92" applyFont="1" applyFill="1" applyBorder="1">
      <alignment/>
      <protection/>
    </xf>
    <xf numFmtId="3" fontId="7" fillId="0" borderId="42" xfId="0" applyNumberFormat="1" applyFont="1" applyFill="1" applyBorder="1" applyAlignment="1">
      <alignment horizontal="center"/>
    </xf>
    <xf numFmtId="2" fontId="7" fillId="0" borderId="42" xfId="0" applyNumberFormat="1" applyFont="1" applyFill="1" applyBorder="1" applyAlignment="1">
      <alignment horizontal="center"/>
    </xf>
    <xf numFmtId="2" fontId="7" fillId="0" borderId="50" xfId="0" applyNumberFormat="1" applyFont="1" applyFill="1" applyBorder="1" applyAlignment="1">
      <alignment horizontal="center"/>
    </xf>
    <xf numFmtId="4" fontId="4" fillId="6" borderId="3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3" fontId="7" fillId="20" borderId="42" xfId="0" applyNumberFormat="1" applyFont="1" applyFill="1" applyBorder="1" applyAlignment="1">
      <alignment horizontal="center"/>
    </xf>
    <xf numFmtId="2" fontId="7" fillId="20" borderId="42" xfId="0" applyNumberFormat="1" applyFont="1" applyFill="1" applyBorder="1" applyAlignment="1">
      <alignment horizontal="center"/>
    </xf>
    <xf numFmtId="2" fontId="7" fillId="20" borderId="51" xfId="0" applyNumberFormat="1" applyFont="1" applyFill="1" applyBorder="1" applyAlignment="1">
      <alignment horizontal="center"/>
    </xf>
    <xf numFmtId="0" fontId="54" fillId="0" borderId="0" xfId="0" applyFont="1" applyAlignment="1">
      <alignment/>
    </xf>
    <xf numFmtId="0" fontId="55" fillId="17" borderId="48" xfId="0" applyFont="1" applyFill="1" applyBorder="1" applyAlignment="1">
      <alignment horizontal="center"/>
    </xf>
    <xf numFmtId="3" fontId="55" fillId="17" borderId="52" xfId="0" applyNumberFormat="1" applyFont="1" applyFill="1" applyBorder="1" applyAlignment="1">
      <alignment/>
    </xf>
    <xf numFmtId="3" fontId="55" fillId="17" borderId="53" xfId="0" applyNumberFormat="1" applyFont="1" applyFill="1" applyBorder="1" applyAlignment="1">
      <alignment/>
    </xf>
    <xf numFmtId="0" fontId="22" fillId="0" borderId="0" xfId="0" applyFont="1" applyAlignment="1">
      <alignment/>
    </xf>
    <xf numFmtId="3" fontId="19" fillId="17" borderId="54" xfId="0" applyNumberFormat="1" applyFont="1" applyFill="1" applyBorder="1" applyAlignment="1">
      <alignment/>
    </xf>
    <xf numFmtId="0" fontId="5" fillId="0" borderId="0" xfId="92" applyFont="1" applyFill="1" applyBorder="1">
      <alignment/>
      <protection/>
    </xf>
    <xf numFmtId="0" fontId="32" fillId="0" borderId="0" xfId="92" applyFont="1" applyFill="1" applyBorder="1">
      <alignment/>
      <protection/>
    </xf>
    <xf numFmtId="3" fontId="56" fillId="17" borderId="52" xfId="0" applyNumberFormat="1" applyFont="1" applyFill="1" applyBorder="1" applyAlignment="1">
      <alignment/>
    </xf>
    <xf numFmtId="0" fontId="18" fillId="0" borderId="0" xfId="0" applyFont="1" applyAlignment="1">
      <alignment/>
    </xf>
    <xf numFmtId="2" fontId="7" fillId="0" borderId="17" xfId="92" applyNumberFormat="1" applyFont="1" applyFill="1" applyBorder="1" applyAlignment="1">
      <alignment horizontal="center"/>
      <protection/>
    </xf>
    <xf numFmtId="1" fontId="3" fillId="0" borderId="17" xfId="92" applyNumberFormat="1" applyFont="1" applyFill="1" applyBorder="1" applyAlignment="1">
      <alignment horizontal="center"/>
      <protection/>
    </xf>
    <xf numFmtId="2" fontId="3" fillId="0" borderId="17" xfId="92" applyNumberFormat="1" applyFont="1" applyFill="1" applyBorder="1" applyAlignment="1">
      <alignment horizontal="center"/>
      <protection/>
    </xf>
    <xf numFmtId="2" fontId="7" fillId="6" borderId="17" xfId="92" applyNumberFormat="1" applyFont="1" applyFill="1" applyBorder="1" applyAlignment="1">
      <alignment horizontal="center"/>
      <protection/>
    </xf>
    <xf numFmtId="2" fontId="7" fillId="20" borderId="17" xfId="92" applyNumberFormat="1" applyFont="1" applyFill="1" applyBorder="1" applyAlignment="1">
      <alignment horizontal="center"/>
      <protection/>
    </xf>
    <xf numFmtId="2" fontId="4" fillId="0" borderId="17" xfId="92" applyNumberFormat="1" applyFont="1" applyFill="1" applyBorder="1" applyAlignment="1">
      <alignment horizontal="center"/>
      <protection/>
    </xf>
    <xf numFmtId="2" fontId="4" fillId="6" borderId="17" xfId="92" applyNumberFormat="1" applyFont="1" applyFill="1" applyBorder="1" applyAlignment="1">
      <alignment horizontal="center"/>
      <protection/>
    </xf>
    <xf numFmtId="2" fontId="53" fillId="0" borderId="55" xfId="92" applyNumberFormat="1" applyFont="1" applyFill="1" applyBorder="1" applyAlignment="1">
      <alignment horizontal="center" wrapText="1"/>
      <protection/>
    </xf>
    <xf numFmtId="2" fontId="5" fillId="0" borderId="56" xfId="92" applyNumberFormat="1" applyFont="1" applyFill="1" applyBorder="1" applyAlignment="1">
      <alignment horizontal="center" wrapText="1"/>
      <protection/>
    </xf>
    <xf numFmtId="2" fontId="5" fillId="0" borderId="55" xfId="92" applyNumberFormat="1" applyFont="1" applyFill="1" applyBorder="1" applyAlignment="1">
      <alignment horizontal="center" wrapText="1"/>
      <protection/>
    </xf>
    <xf numFmtId="0" fontId="3" fillId="0" borderId="57" xfId="92" applyFont="1" applyFill="1" applyBorder="1">
      <alignment/>
      <protection/>
    </xf>
    <xf numFmtId="0" fontId="32" fillId="6" borderId="51" xfId="92" applyFont="1" applyFill="1" applyBorder="1">
      <alignment/>
      <protection/>
    </xf>
    <xf numFmtId="0" fontId="4" fillId="6" borderId="58" xfId="92" applyFont="1" applyFill="1" applyBorder="1">
      <alignment/>
      <protection/>
    </xf>
    <xf numFmtId="0" fontId="2" fillId="0" borderId="58" xfId="0" applyFont="1" applyFill="1" applyBorder="1" applyAlignment="1">
      <alignment/>
    </xf>
    <xf numFmtId="0" fontId="6" fillId="6" borderId="58" xfId="92" applyFont="1" applyFill="1" applyBorder="1">
      <alignment/>
      <protection/>
    </xf>
    <xf numFmtId="0" fontId="2" fillId="0" borderId="58" xfId="92" applyFont="1" applyFill="1" applyBorder="1">
      <alignment/>
      <protection/>
    </xf>
    <xf numFmtId="0" fontId="4" fillId="0" borderId="58" xfId="92" applyFont="1" applyFill="1" applyBorder="1">
      <alignment/>
      <protection/>
    </xf>
    <xf numFmtId="0" fontId="6" fillId="6" borderId="59" xfId="92" applyFont="1" applyFill="1" applyBorder="1">
      <alignment/>
      <protection/>
    </xf>
    <xf numFmtId="3" fontId="29" fillId="0" borderId="17" xfId="92" applyNumberFormat="1" applyFont="1" applyFill="1" applyBorder="1" applyAlignment="1">
      <alignment horizontal="center"/>
      <protection/>
    </xf>
    <xf numFmtId="0" fontId="4" fillId="0" borderId="55" xfId="92" applyFont="1" applyFill="1" applyBorder="1" applyAlignment="1">
      <alignment horizontal="center"/>
      <protection/>
    </xf>
    <xf numFmtId="1" fontId="4" fillId="0" borderId="56" xfId="92" applyNumberFormat="1" applyFont="1" applyFill="1" applyBorder="1" applyAlignment="1">
      <alignment horizontal="center"/>
      <protection/>
    </xf>
    <xf numFmtId="3" fontId="4" fillId="0" borderId="17" xfId="92" applyNumberFormat="1" applyFont="1" applyFill="1" applyBorder="1" applyAlignment="1">
      <alignment horizontal="center"/>
      <protection/>
    </xf>
    <xf numFmtId="3" fontId="7" fillId="0" borderId="17" xfId="92" applyNumberFormat="1" applyFont="1" applyFill="1" applyBorder="1" applyAlignment="1">
      <alignment horizontal="center"/>
      <protection/>
    </xf>
    <xf numFmtId="3" fontId="3" fillId="0" borderId="17" xfId="92" applyNumberFormat="1" applyFont="1" applyFill="1" applyBorder="1" applyAlignment="1">
      <alignment horizontal="center"/>
      <protection/>
    </xf>
    <xf numFmtId="3" fontId="8" fillId="0" borderId="17" xfId="92" applyNumberFormat="1" applyFont="1" applyFill="1" applyBorder="1" applyAlignment="1">
      <alignment horizontal="center"/>
      <protection/>
    </xf>
    <xf numFmtId="0" fontId="3" fillId="0" borderId="60" xfId="92" applyFont="1" applyFill="1" applyBorder="1" applyAlignment="1">
      <alignment horizontal="center" vertical="center"/>
      <protection/>
    </xf>
    <xf numFmtId="0" fontId="3" fillId="0" borderId="61" xfId="92" applyFont="1" applyFill="1" applyBorder="1" applyAlignment="1">
      <alignment horizontal="center" vertical="center"/>
      <protection/>
    </xf>
    <xf numFmtId="0" fontId="3" fillId="0" borderId="62" xfId="92" applyFont="1" applyFill="1" applyBorder="1" applyAlignment="1">
      <alignment horizontal="center" vertical="center"/>
      <protection/>
    </xf>
    <xf numFmtId="0" fontId="3" fillId="0" borderId="63" xfId="92" applyFont="1" applyFill="1" applyBorder="1" applyAlignment="1">
      <alignment horizontal="center" vertical="center"/>
      <protection/>
    </xf>
    <xf numFmtId="0" fontId="28" fillId="0" borderId="19" xfId="92" applyFont="1" applyFill="1" applyBorder="1" applyAlignment="1">
      <alignment horizontal="center" vertical="center"/>
      <protection/>
    </xf>
    <xf numFmtId="0" fontId="28" fillId="0" borderId="20" xfId="92" applyFont="1" applyFill="1" applyBorder="1" applyAlignment="1">
      <alignment horizontal="center" vertical="center"/>
      <protection/>
    </xf>
    <xf numFmtId="0" fontId="28" fillId="0" borderId="21" xfId="92" applyFont="1" applyFill="1" applyBorder="1" applyAlignment="1">
      <alignment horizontal="center" vertical="center"/>
      <protection/>
    </xf>
    <xf numFmtId="0" fontId="28" fillId="0" borderId="19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/>
    </xf>
    <xf numFmtId="0" fontId="28" fillId="0" borderId="21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 wrapText="1"/>
    </xf>
    <xf numFmtId="0" fontId="3" fillId="0" borderId="62" xfId="0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 horizontal="center" vertical="center" wrapText="1"/>
    </xf>
    <xf numFmtId="0" fontId="9" fillId="0" borderId="64" xfId="0" applyFont="1" applyBorder="1" applyAlignment="1">
      <alignment horizontal="center" vertical="center" wrapText="1"/>
    </xf>
    <xf numFmtId="0" fontId="9" fillId="0" borderId="65" xfId="0" applyFont="1" applyBorder="1" applyAlignment="1">
      <alignment horizontal="center" vertical="center" wrapText="1"/>
    </xf>
    <xf numFmtId="0" fontId="9" fillId="0" borderId="66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</cellXfs>
  <cellStyles count="11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 2" xfId="33"/>
    <cellStyle name="20% - Accent2 2" xfId="34"/>
    <cellStyle name="20% - Accent3 2" xfId="35"/>
    <cellStyle name="20% - Accent4 2" xfId="36"/>
    <cellStyle name="20% - Accent5 2" xfId="37"/>
    <cellStyle name="20% - Accent6 2" xfId="38"/>
    <cellStyle name="40% - Accent1 2" xfId="39"/>
    <cellStyle name="40% - Accent2 2" xfId="40"/>
    <cellStyle name="40% - Accent3 2" xfId="41"/>
    <cellStyle name="40% - Accent4 2" xfId="42"/>
    <cellStyle name="40% - Accent5 2" xfId="43"/>
    <cellStyle name="40% - Accent6 2" xfId="44"/>
    <cellStyle name="60% - Accent1 2" xfId="45"/>
    <cellStyle name="60% - Accent2 2" xfId="46"/>
    <cellStyle name="60% - Accent3 2" xfId="47"/>
    <cellStyle name="60% - Accent4 2" xfId="48"/>
    <cellStyle name="60% - Accent5 2" xfId="49"/>
    <cellStyle name="60% - Accent6 2" xfId="50"/>
    <cellStyle name="Accent1 2" xfId="51"/>
    <cellStyle name="Accent2 2" xfId="52"/>
    <cellStyle name="Accent3 2" xfId="53"/>
    <cellStyle name="Accent4 2" xfId="54"/>
    <cellStyle name="Accent5 2" xfId="55"/>
    <cellStyle name="Accent6 2" xfId="56"/>
    <cellStyle name="Açıklama Metni" xfId="57"/>
    <cellStyle name="Ana Başlık" xfId="58"/>
    <cellStyle name="Bad 2" xfId="59"/>
    <cellStyle name="Bağlı Hücre" xfId="60"/>
    <cellStyle name="Başlık 1" xfId="61"/>
    <cellStyle name="Başlık 2" xfId="62"/>
    <cellStyle name="Başlık 3" xfId="63"/>
    <cellStyle name="Başlık 4" xfId="64"/>
    <cellStyle name="Comma" xfId="65"/>
    <cellStyle name="Comma [0]" xfId="66"/>
    <cellStyle name="Calculation 2" xfId="67"/>
    <cellStyle name="Check Cell 2" xfId="68"/>
    <cellStyle name="Comma 2" xfId="69"/>
    <cellStyle name="Çıkış" xfId="70"/>
    <cellStyle name="Explanatory Text 2" xfId="71"/>
    <cellStyle name="Giriş" xfId="72"/>
    <cellStyle name="Good 2" xfId="73"/>
    <cellStyle name="Heading 1 2" xfId="74"/>
    <cellStyle name="Heading 2 2" xfId="75"/>
    <cellStyle name="Heading 3 2" xfId="76"/>
    <cellStyle name="Heading 4 2" xfId="77"/>
    <cellStyle name="Hesaplama" xfId="78"/>
    <cellStyle name="Input 2" xfId="79"/>
    <cellStyle name="İşaretli Hücre" xfId="80"/>
    <cellStyle name="İyi" xfId="81"/>
    <cellStyle name="Followed Hyperlink" xfId="82"/>
    <cellStyle name="Hyperlink" xfId="83"/>
    <cellStyle name="Kötü" xfId="84"/>
    <cellStyle name="Linked Cell 2" xfId="85"/>
    <cellStyle name="Neutral 2" xfId="86"/>
    <cellStyle name="Normal 2 2" xfId="87"/>
    <cellStyle name="Normal 2 3" xfId="88"/>
    <cellStyle name="Normal 3" xfId="89"/>
    <cellStyle name="Normal 4" xfId="90"/>
    <cellStyle name="Normal 4 2" xfId="91"/>
    <cellStyle name="Normal_MAYIS_2009_İHRACAT_RAKAMLARI" xfId="92"/>
    <cellStyle name="Not" xfId="93"/>
    <cellStyle name="Note 2" xfId="94"/>
    <cellStyle name="Note 2 2" xfId="95"/>
    <cellStyle name="Note 2 2 2" xfId="96"/>
    <cellStyle name="Note 2 2 3" xfId="97"/>
    <cellStyle name="Note 2 2 3 2" xfId="98"/>
    <cellStyle name="Note 2 3" xfId="99"/>
    <cellStyle name="Note 2 3 2" xfId="100"/>
    <cellStyle name="Note 2 4" xfId="101"/>
    <cellStyle name="Note 3" xfId="102"/>
    <cellStyle name="Nötr" xfId="103"/>
    <cellStyle name="Output 2" xfId="104"/>
    <cellStyle name="Currency" xfId="105"/>
    <cellStyle name="Currency [0]" xfId="106"/>
    <cellStyle name="Percent 2" xfId="107"/>
    <cellStyle name="Percent 2 2" xfId="108"/>
    <cellStyle name="Percent 3" xfId="109"/>
    <cellStyle name="Title 2" xfId="110"/>
    <cellStyle name="Toplam" xfId="111"/>
    <cellStyle name="Total 2" xfId="112"/>
    <cellStyle name="Uyarı Metni" xfId="113"/>
    <cellStyle name="Virgül 2" xfId="114"/>
    <cellStyle name="Vurgu1" xfId="115"/>
    <cellStyle name="Vurgu2" xfId="116"/>
    <cellStyle name="Vurgu3" xfId="117"/>
    <cellStyle name="Vurgu4" xfId="118"/>
    <cellStyle name="Vurgu5" xfId="119"/>
    <cellStyle name="Vurgu6" xfId="120"/>
    <cellStyle name="Warning Text 2" xfId="121"/>
    <cellStyle name="Percent" xfId="122"/>
    <cellStyle name="Yüzde 2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AYLAR BAZINDA SANAYİ SEKTÖRÜ İHRACATI, 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11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2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29"/>
          <c:w val="0.9275"/>
          <c:h val="0.87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İHR'!$C$25:$N$25</c:f>
              <c:numCache>
                <c:ptCount val="12"/>
                <c:pt idx="0">
                  <c:v>7925271.994</c:v>
                </c:pt>
                <c:pt idx="1">
                  <c:v>8508952.321</c:v>
                </c:pt>
                <c:pt idx="2">
                  <c:v>9905472.453</c:v>
                </c:pt>
                <c:pt idx="3">
                  <c:v>10095615.636</c:v>
                </c:pt>
                <c:pt idx="4">
                  <c:v>9307367.703</c:v>
                </c:pt>
                <c:pt idx="5">
                  <c:v>9700365.754</c:v>
                </c:pt>
                <c:pt idx="6">
                  <c:v>9774589.877</c:v>
                </c:pt>
                <c:pt idx="7">
                  <c:v>9252718.899</c:v>
                </c:pt>
                <c:pt idx="8">
                  <c:v>8836482.337</c:v>
                </c:pt>
                <c:pt idx="9">
                  <c:v>9730079.029</c:v>
                </c:pt>
                <c:pt idx="10">
                  <c:v>8649696.989</c:v>
                </c:pt>
                <c:pt idx="11">
                  <c:v>9851256.758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İHR'!$A$24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İHR'!$C$24:$N$24</c:f>
              <c:numCache>
                <c:ptCount val="12"/>
                <c:pt idx="0">
                  <c:v>8745811.164</c:v>
                </c:pt>
                <c:pt idx="1">
                  <c:v>9353482.777</c:v>
                </c:pt>
              </c:numCache>
            </c:numRef>
          </c:val>
          <c:smooth val="0"/>
        </c:ser>
        <c:marker val="1"/>
        <c:axId val="6639657"/>
        <c:axId val="59756914"/>
      </c:lineChart>
      <c:catAx>
        <c:axId val="66396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756914"/>
        <c:crosses val="autoZero"/>
        <c:auto val="1"/>
        <c:lblOffset val="100"/>
        <c:tickLblSkip val="1"/>
        <c:noMultiLvlLbl val="0"/>
      </c:catAx>
      <c:valAx>
        <c:axId val="5975691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3965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25"/>
          <c:w val="0.1425"/>
          <c:h val="0.1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KURU MEYVE VE MAMULLERİ İHRACATI (Bin $)</a:t>
            </a:r>
          </a:p>
        </c:rich>
      </c:tx>
      <c:layout>
        <c:manualLayout>
          <c:xMode val="factor"/>
          <c:yMode val="factor"/>
          <c:x val="-0.002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205"/>
          <c:w val="0.8225"/>
          <c:h val="0.889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İHR'!$C$10:$N$10</c:f>
              <c:numCache>
                <c:ptCount val="12"/>
                <c:pt idx="0">
                  <c:v>107569.684</c:v>
                </c:pt>
                <c:pt idx="1">
                  <c:v>96758.473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8100">
                <a:solidFill>
                  <a:srgbClr val="000080"/>
                </a:solidFill>
              </a:ln>
            </c:spPr>
            <c:marker>
              <c:symbol val="none"/>
            </c:marker>
          </c:dPt>
          <c:val>
            <c:numRef>
              <c:f>'2002-2012 AYLIK İHR'!$C$11:$N$11</c:f>
              <c:numCache>
                <c:ptCount val="12"/>
                <c:pt idx="0">
                  <c:v>98866.04</c:v>
                </c:pt>
                <c:pt idx="1">
                  <c:v>102110.243</c:v>
                </c:pt>
                <c:pt idx="2">
                  <c:v>112587.176</c:v>
                </c:pt>
                <c:pt idx="3">
                  <c:v>93120.502</c:v>
                </c:pt>
                <c:pt idx="4">
                  <c:v>86976.696</c:v>
                </c:pt>
                <c:pt idx="5">
                  <c:v>89708.7</c:v>
                </c:pt>
                <c:pt idx="6">
                  <c:v>84957.519</c:v>
                </c:pt>
                <c:pt idx="7">
                  <c:v>106909.949</c:v>
                </c:pt>
                <c:pt idx="8">
                  <c:v>153376.439</c:v>
                </c:pt>
                <c:pt idx="9">
                  <c:v>191354.938</c:v>
                </c:pt>
                <c:pt idx="10">
                  <c:v>130693.983</c:v>
                </c:pt>
                <c:pt idx="11">
                  <c:v>121932.511</c:v>
                </c:pt>
              </c:numCache>
            </c:numRef>
          </c:val>
          <c:smooth val="0"/>
        </c:ser>
        <c:marker val="1"/>
        <c:axId val="39936083"/>
        <c:axId val="23880428"/>
      </c:lineChart>
      <c:catAx>
        <c:axId val="399360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880428"/>
        <c:crosses val="autoZero"/>
        <c:auto val="1"/>
        <c:lblOffset val="100"/>
        <c:tickLblSkip val="1"/>
        <c:noMultiLvlLbl val="0"/>
      </c:catAx>
      <c:valAx>
        <c:axId val="23880428"/>
        <c:scaling>
          <c:orientation val="minMax"/>
          <c:max val="2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93608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472"/>
          <c:w val="0.132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FINDIK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575"/>
          <c:w val="0.92175"/>
          <c:h val="0.874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İHR'!$C$12:$N$12</c:f>
              <c:numCache>
                <c:ptCount val="12"/>
                <c:pt idx="0">
                  <c:v>120813.792</c:v>
                </c:pt>
                <c:pt idx="1">
                  <c:v>144737.286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İHR'!$C$13:$N$13</c:f>
              <c:numCache>
                <c:ptCount val="12"/>
                <c:pt idx="0">
                  <c:v>115355.883</c:v>
                </c:pt>
                <c:pt idx="1">
                  <c:v>133655.857</c:v>
                </c:pt>
                <c:pt idx="2">
                  <c:v>130201.377</c:v>
                </c:pt>
                <c:pt idx="3">
                  <c:v>120586.558</c:v>
                </c:pt>
                <c:pt idx="4">
                  <c:v>120498.835</c:v>
                </c:pt>
                <c:pt idx="5">
                  <c:v>115598.599</c:v>
                </c:pt>
                <c:pt idx="6">
                  <c:v>118061.897</c:v>
                </c:pt>
                <c:pt idx="7">
                  <c:v>127635.135</c:v>
                </c:pt>
                <c:pt idx="8">
                  <c:v>164387.312</c:v>
                </c:pt>
                <c:pt idx="9">
                  <c:v>262356.228</c:v>
                </c:pt>
                <c:pt idx="10">
                  <c:v>205560.136</c:v>
                </c:pt>
                <c:pt idx="11">
                  <c:v>148857.304</c:v>
                </c:pt>
              </c:numCache>
            </c:numRef>
          </c:val>
          <c:smooth val="0"/>
        </c:ser>
        <c:marker val="1"/>
        <c:axId val="13597261"/>
        <c:axId val="55266486"/>
      </c:lineChart>
      <c:catAx>
        <c:axId val="135972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266486"/>
        <c:crosses val="autoZero"/>
        <c:auto val="1"/>
        <c:lblOffset val="100"/>
        <c:tickLblSkip val="1"/>
        <c:noMultiLvlLbl val="0"/>
      </c:catAx>
      <c:valAx>
        <c:axId val="552664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59726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397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ZEYTİN VE ZEYTİNYAĞI (Bin $)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6"/>
          <c:w val="0.92175"/>
          <c:h val="0.874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İHR'!$C$14:$N$14</c:f>
              <c:numCache>
                <c:ptCount val="12"/>
                <c:pt idx="0">
                  <c:v>14972.919</c:v>
                </c:pt>
                <c:pt idx="1">
                  <c:v>15875.451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İHR'!$C$15:$N$15</c:f>
              <c:numCache>
                <c:ptCount val="12"/>
                <c:pt idx="0">
                  <c:v>12383.137</c:v>
                </c:pt>
                <c:pt idx="1">
                  <c:v>15468.755</c:v>
                </c:pt>
                <c:pt idx="2">
                  <c:v>18288.036</c:v>
                </c:pt>
                <c:pt idx="3">
                  <c:v>16013.655</c:v>
                </c:pt>
                <c:pt idx="4">
                  <c:v>15627.039</c:v>
                </c:pt>
                <c:pt idx="5">
                  <c:v>14267.842</c:v>
                </c:pt>
                <c:pt idx="6">
                  <c:v>14973.364</c:v>
                </c:pt>
                <c:pt idx="7">
                  <c:v>14530.885</c:v>
                </c:pt>
                <c:pt idx="8">
                  <c:v>13705.222</c:v>
                </c:pt>
                <c:pt idx="9">
                  <c:v>12235.299</c:v>
                </c:pt>
                <c:pt idx="10">
                  <c:v>13322.713</c:v>
                </c:pt>
                <c:pt idx="11">
                  <c:v>20395.939</c:v>
                </c:pt>
              </c:numCache>
            </c:numRef>
          </c:val>
          <c:smooth val="0"/>
        </c:ser>
        <c:marker val="1"/>
        <c:axId val="27636327"/>
        <c:axId val="47400352"/>
      </c:lineChart>
      <c:catAx>
        <c:axId val="276363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400352"/>
        <c:crosses val="autoZero"/>
        <c:auto val="1"/>
        <c:lblOffset val="100"/>
        <c:tickLblSkip val="1"/>
        <c:noMultiLvlLbl val="0"/>
      </c:catAx>
      <c:valAx>
        <c:axId val="474003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63632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5"/>
          <c:w val="0.13925"/>
          <c:h val="0.1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TÜTÜN VE MAMULLERİ İHRACATI (Bin $)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25"/>
          <c:w val="0.921"/>
          <c:h val="0.86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İHR'!$C$16:$N$16</c:f>
              <c:numCache>
                <c:ptCount val="12"/>
                <c:pt idx="0">
                  <c:v>93304.669</c:v>
                </c:pt>
                <c:pt idx="1">
                  <c:v>100938.591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İHR'!$C$17:$N$17</c:f>
              <c:numCache>
                <c:ptCount val="12"/>
                <c:pt idx="0">
                  <c:v>69776.436</c:v>
                </c:pt>
                <c:pt idx="1">
                  <c:v>53611.692</c:v>
                </c:pt>
                <c:pt idx="2">
                  <c:v>74347.103</c:v>
                </c:pt>
                <c:pt idx="3">
                  <c:v>47640.317</c:v>
                </c:pt>
                <c:pt idx="4">
                  <c:v>33865.299</c:v>
                </c:pt>
                <c:pt idx="5">
                  <c:v>37638.843</c:v>
                </c:pt>
                <c:pt idx="6">
                  <c:v>57184.343</c:v>
                </c:pt>
                <c:pt idx="7">
                  <c:v>91027.083</c:v>
                </c:pt>
                <c:pt idx="8">
                  <c:v>54636.269</c:v>
                </c:pt>
                <c:pt idx="9">
                  <c:v>52933.545</c:v>
                </c:pt>
                <c:pt idx="10">
                  <c:v>41261.433</c:v>
                </c:pt>
                <c:pt idx="11">
                  <c:v>63198.799</c:v>
                </c:pt>
              </c:numCache>
            </c:numRef>
          </c:val>
          <c:smooth val="0"/>
        </c:ser>
        <c:marker val="1"/>
        <c:axId val="23949985"/>
        <c:axId val="14223274"/>
      </c:lineChart>
      <c:catAx>
        <c:axId val="239499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223274"/>
        <c:crosses val="autoZero"/>
        <c:auto val="1"/>
        <c:lblOffset val="100"/>
        <c:tickLblSkip val="1"/>
        <c:noMultiLvlLbl val="0"/>
      </c:catAx>
      <c:valAx>
        <c:axId val="14223274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94998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KESME ÇİÇEK İHRACATI (Bin $)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8975"/>
          <c:w val="0.95825"/>
          <c:h val="0.810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İHR'!$C$18:$N$18</c:f>
              <c:numCache>
                <c:ptCount val="12"/>
                <c:pt idx="0">
                  <c:v>4772.612</c:v>
                </c:pt>
                <c:pt idx="1">
                  <c:v>6760.989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İHR'!$C$19:$N$19</c:f>
              <c:numCache>
                <c:ptCount val="12"/>
                <c:pt idx="0">
                  <c:v>5261.606</c:v>
                </c:pt>
                <c:pt idx="1">
                  <c:v>7341.169</c:v>
                </c:pt>
                <c:pt idx="2">
                  <c:v>11815.733</c:v>
                </c:pt>
                <c:pt idx="3">
                  <c:v>9329.011</c:v>
                </c:pt>
                <c:pt idx="4">
                  <c:v>7799.05</c:v>
                </c:pt>
                <c:pt idx="5">
                  <c:v>3580.169</c:v>
                </c:pt>
                <c:pt idx="6">
                  <c:v>3891.39</c:v>
                </c:pt>
                <c:pt idx="7">
                  <c:v>5232.106</c:v>
                </c:pt>
                <c:pt idx="8">
                  <c:v>7819.24</c:v>
                </c:pt>
                <c:pt idx="9">
                  <c:v>4910.612</c:v>
                </c:pt>
                <c:pt idx="10">
                  <c:v>4297.793</c:v>
                </c:pt>
                <c:pt idx="11">
                  <c:v>5044.569</c:v>
                </c:pt>
              </c:numCache>
            </c:numRef>
          </c:val>
          <c:smooth val="0"/>
        </c:ser>
        <c:marker val="1"/>
        <c:axId val="60900603"/>
        <c:axId val="11234516"/>
      </c:lineChart>
      <c:catAx>
        <c:axId val="609006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1234516"/>
        <c:crosses val="autoZero"/>
        <c:auto val="1"/>
        <c:lblOffset val="100"/>
        <c:tickLblSkip val="1"/>
        <c:noMultiLvlLbl val="0"/>
      </c:catAx>
      <c:valAx>
        <c:axId val="11234516"/>
        <c:scaling>
          <c:orientation val="minMax"/>
          <c:max val="2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60900603"/>
        <c:crossesAt val="1"/>
        <c:crossBetween val="between"/>
        <c:dispUnits/>
        <c:majorUnit val="2000"/>
        <c:minorUnit val="4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SU ÜRÜNLERİ
 HAY.MAM. İHRACATI (Bin $)</a:t>
            </a:r>
          </a:p>
        </c:rich>
      </c:tx>
      <c:layout>
        <c:manualLayout>
          <c:xMode val="factor"/>
          <c:yMode val="factor"/>
          <c:x val="-0.12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9125"/>
          <c:w val="0.942"/>
          <c:h val="0.808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İHR'!$C$20:$N$20</c:f>
              <c:numCache>
                <c:ptCount val="12"/>
                <c:pt idx="0">
                  <c:v>148152.422</c:v>
                </c:pt>
                <c:pt idx="1">
                  <c:v>111375.484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İHR'!$C$21:$N$21</c:f>
              <c:numCache>
                <c:ptCount val="12"/>
                <c:pt idx="0">
                  <c:v>115267.479</c:v>
                </c:pt>
                <c:pt idx="1">
                  <c:v>85459.212</c:v>
                </c:pt>
                <c:pt idx="2">
                  <c:v>104072.301</c:v>
                </c:pt>
                <c:pt idx="3">
                  <c:v>109381.776</c:v>
                </c:pt>
                <c:pt idx="4">
                  <c:v>113124.933</c:v>
                </c:pt>
                <c:pt idx="5">
                  <c:v>126098.469</c:v>
                </c:pt>
                <c:pt idx="6">
                  <c:v>120570.73</c:v>
                </c:pt>
                <c:pt idx="7">
                  <c:v>113921.153</c:v>
                </c:pt>
                <c:pt idx="8">
                  <c:v>124246.335</c:v>
                </c:pt>
                <c:pt idx="9">
                  <c:v>131206.167</c:v>
                </c:pt>
                <c:pt idx="10">
                  <c:v>131965.871</c:v>
                </c:pt>
                <c:pt idx="11">
                  <c:v>146111.938</c:v>
                </c:pt>
              </c:numCache>
            </c:numRef>
          </c:val>
          <c:smooth val="0"/>
        </c:ser>
        <c:marker val="1"/>
        <c:axId val="34001781"/>
        <c:axId val="37580574"/>
      </c:lineChart>
      <c:catAx>
        <c:axId val="340017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580574"/>
        <c:crosses val="autoZero"/>
        <c:auto val="1"/>
        <c:lblOffset val="100"/>
        <c:tickLblSkip val="1"/>
        <c:noMultiLvlLbl val="0"/>
      </c:catAx>
      <c:valAx>
        <c:axId val="37580574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001781"/>
        <c:crossesAt val="1"/>
        <c:crossBetween val="between"/>
        <c:dispUnits/>
        <c:majorUnit val="25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AĞAÇ VE ORMAN ÜRÜNLERİ İHRACATI (Bin $)</a:t>
            </a:r>
          </a:p>
        </c:rich>
      </c:tx>
      <c:layout>
        <c:manualLayout>
          <c:xMode val="factor"/>
          <c:yMode val="factor"/>
          <c:x val="-0.0062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19"/>
          <c:w val="0.92925"/>
          <c:h val="0.881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İHR'!$C$22:$N$22</c:f>
              <c:numCache>
                <c:ptCount val="12"/>
                <c:pt idx="0">
                  <c:v>268229.748</c:v>
                </c:pt>
                <c:pt idx="1">
                  <c:v>296338.987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İHR'!$C$23:$N$23</c:f>
              <c:numCache>
                <c:ptCount val="12"/>
                <c:pt idx="0">
                  <c:v>252040.17</c:v>
                </c:pt>
                <c:pt idx="1">
                  <c:v>251245.768</c:v>
                </c:pt>
                <c:pt idx="2">
                  <c:v>275779.296</c:v>
                </c:pt>
                <c:pt idx="3">
                  <c:v>278559.059</c:v>
                </c:pt>
                <c:pt idx="4">
                  <c:v>281327.367</c:v>
                </c:pt>
                <c:pt idx="5">
                  <c:v>277609.348</c:v>
                </c:pt>
                <c:pt idx="6">
                  <c:v>288320.022</c:v>
                </c:pt>
                <c:pt idx="7">
                  <c:v>300786.324</c:v>
                </c:pt>
                <c:pt idx="8">
                  <c:v>271237.376</c:v>
                </c:pt>
                <c:pt idx="9">
                  <c:v>309611.821</c:v>
                </c:pt>
                <c:pt idx="10">
                  <c:v>270806.628</c:v>
                </c:pt>
                <c:pt idx="11">
                  <c:v>335377.551</c:v>
                </c:pt>
              </c:numCache>
            </c:numRef>
          </c:val>
          <c:smooth val="0"/>
        </c:ser>
        <c:marker val="1"/>
        <c:axId val="2680847"/>
        <c:axId val="24127624"/>
      </c:lineChart>
      <c:catAx>
        <c:axId val="26808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4127624"/>
        <c:crosses val="autoZero"/>
        <c:auto val="1"/>
        <c:lblOffset val="100"/>
        <c:tickLblSkip val="1"/>
        <c:noMultiLvlLbl val="0"/>
      </c:catAx>
      <c:valAx>
        <c:axId val="24127624"/>
        <c:scaling>
          <c:orientation val="minMax"/>
          <c:max val="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8084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5"/>
          <c:w val="0.1425"/>
          <c:h val="0.1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TEKSTİL VE HAMMADDELERİ İHRACATI (Bin $)</a:t>
            </a:r>
          </a:p>
        </c:rich>
      </c:tx>
      <c:layout>
        <c:manualLayout>
          <c:xMode val="factor"/>
          <c:yMode val="factor"/>
          <c:x val="0.0582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5475"/>
          <c:w val="0.92875"/>
          <c:h val="0.811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İHR'!$C$26:$N$26</c:f>
              <c:numCache>
                <c:ptCount val="12"/>
                <c:pt idx="0">
                  <c:v>589186.01</c:v>
                </c:pt>
                <c:pt idx="1">
                  <c:v>638447.071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İHR'!$C$27:$N$27</c:f>
              <c:numCache>
                <c:ptCount val="12"/>
                <c:pt idx="0">
                  <c:v>606911.112</c:v>
                </c:pt>
                <c:pt idx="1">
                  <c:v>627617.38</c:v>
                </c:pt>
                <c:pt idx="2">
                  <c:v>733031.035</c:v>
                </c:pt>
                <c:pt idx="3">
                  <c:v>757224.269</c:v>
                </c:pt>
                <c:pt idx="4">
                  <c:v>695730.05</c:v>
                </c:pt>
                <c:pt idx="5">
                  <c:v>676254.808</c:v>
                </c:pt>
                <c:pt idx="6">
                  <c:v>624060.745</c:v>
                </c:pt>
                <c:pt idx="7">
                  <c:v>615752.799</c:v>
                </c:pt>
                <c:pt idx="8">
                  <c:v>628946.755</c:v>
                </c:pt>
                <c:pt idx="9">
                  <c:v>701797.041</c:v>
                </c:pt>
                <c:pt idx="10">
                  <c:v>633472.293</c:v>
                </c:pt>
                <c:pt idx="11">
                  <c:v>652852.625</c:v>
                </c:pt>
              </c:numCache>
            </c:numRef>
          </c:val>
          <c:smooth val="0"/>
        </c:ser>
        <c:marker val="1"/>
        <c:axId val="15822025"/>
        <c:axId val="8180498"/>
      </c:lineChart>
      <c:catAx>
        <c:axId val="158220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180498"/>
        <c:crosses val="autoZero"/>
        <c:auto val="1"/>
        <c:lblOffset val="100"/>
        <c:tickLblSkip val="1"/>
        <c:noMultiLvlLbl val="0"/>
      </c:catAx>
      <c:valAx>
        <c:axId val="81804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822025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DERİ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825"/>
          <c:w val="0.923"/>
          <c:h val="0.823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İHR'!$C$28:$N$28</c:f>
              <c:numCache>
                <c:ptCount val="12"/>
                <c:pt idx="0">
                  <c:v>90185.238</c:v>
                </c:pt>
                <c:pt idx="1">
                  <c:v>104561.108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İHR'!$C$29:$N$29</c:f>
              <c:numCache>
                <c:ptCount val="12"/>
                <c:pt idx="0">
                  <c:v>89242.394</c:v>
                </c:pt>
                <c:pt idx="1">
                  <c:v>101715.366</c:v>
                </c:pt>
                <c:pt idx="2">
                  <c:v>112342.697</c:v>
                </c:pt>
                <c:pt idx="3">
                  <c:v>113094.338</c:v>
                </c:pt>
                <c:pt idx="4">
                  <c:v>112835.894</c:v>
                </c:pt>
                <c:pt idx="5">
                  <c:v>132634.078</c:v>
                </c:pt>
                <c:pt idx="6">
                  <c:v>153340.197</c:v>
                </c:pt>
                <c:pt idx="7">
                  <c:v>152874.162</c:v>
                </c:pt>
                <c:pt idx="8">
                  <c:v>107349.218</c:v>
                </c:pt>
                <c:pt idx="9">
                  <c:v>139504.878</c:v>
                </c:pt>
                <c:pt idx="10">
                  <c:v>100961.478</c:v>
                </c:pt>
                <c:pt idx="11">
                  <c:v>124515.956</c:v>
                </c:pt>
              </c:numCache>
            </c:numRef>
          </c:val>
          <c:smooth val="0"/>
        </c:ser>
        <c:marker val="1"/>
        <c:axId val="6515619"/>
        <c:axId val="58640572"/>
      </c:lineChart>
      <c:catAx>
        <c:axId val="65156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8640572"/>
        <c:crosses val="autoZero"/>
        <c:auto val="1"/>
        <c:lblOffset val="100"/>
        <c:tickLblSkip val="1"/>
        <c:noMultiLvlLbl val="0"/>
      </c:catAx>
      <c:valAx>
        <c:axId val="58640572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51561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HALI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475"/>
          <c:w val="0.923"/>
          <c:h val="0.826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İHR'!$C$30:$N$30</c:f>
              <c:numCache>
                <c:ptCount val="12"/>
                <c:pt idx="0">
                  <c:v>133847.871</c:v>
                </c:pt>
                <c:pt idx="1">
                  <c:v>150525.119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İHR'!$C$31:$N$31</c:f>
              <c:numCache>
                <c:ptCount val="12"/>
                <c:pt idx="0">
                  <c:v>101365.806</c:v>
                </c:pt>
                <c:pt idx="1">
                  <c:v>105020.95</c:v>
                </c:pt>
                <c:pt idx="2">
                  <c:v>121291.349</c:v>
                </c:pt>
                <c:pt idx="3">
                  <c:v>132538.219</c:v>
                </c:pt>
                <c:pt idx="4">
                  <c:v>134667.481</c:v>
                </c:pt>
                <c:pt idx="5">
                  <c:v>132886.049</c:v>
                </c:pt>
                <c:pt idx="6">
                  <c:v>134061.471</c:v>
                </c:pt>
                <c:pt idx="7">
                  <c:v>145109.375</c:v>
                </c:pt>
                <c:pt idx="8">
                  <c:v>135958.973</c:v>
                </c:pt>
                <c:pt idx="9">
                  <c:v>169857.877</c:v>
                </c:pt>
                <c:pt idx="10">
                  <c:v>152860.594</c:v>
                </c:pt>
                <c:pt idx="11">
                  <c:v>163919.224</c:v>
                </c:pt>
              </c:numCache>
            </c:numRef>
          </c:val>
          <c:smooth val="0"/>
        </c:ser>
        <c:marker val="1"/>
        <c:axId val="58003101"/>
        <c:axId val="52265862"/>
      </c:lineChart>
      <c:catAx>
        <c:axId val="580031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265862"/>
        <c:crosses val="autoZero"/>
        <c:auto val="1"/>
        <c:lblOffset val="100"/>
        <c:tickLblSkip val="1"/>
        <c:noMultiLvlLbl val="0"/>
      </c:catAx>
      <c:valAx>
        <c:axId val="52265862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800310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MADENCİLİK İHRACATI, 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11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6675"/>
          <c:w val="0.90175"/>
          <c:h val="0.7945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İHR'!$C$59:$N$59</c:f>
              <c:numCache>
                <c:ptCount val="12"/>
                <c:pt idx="0">
                  <c:v>295362.795</c:v>
                </c:pt>
                <c:pt idx="1">
                  <c:v>247055.952</c:v>
                </c:pt>
                <c:pt idx="2">
                  <c:v>281636.656</c:v>
                </c:pt>
                <c:pt idx="3">
                  <c:v>326660.522</c:v>
                </c:pt>
                <c:pt idx="4">
                  <c:v>322228.675</c:v>
                </c:pt>
                <c:pt idx="5">
                  <c:v>369518.546</c:v>
                </c:pt>
                <c:pt idx="6">
                  <c:v>354183.094</c:v>
                </c:pt>
                <c:pt idx="7">
                  <c:v>351392.926</c:v>
                </c:pt>
                <c:pt idx="8">
                  <c:v>321874.477</c:v>
                </c:pt>
                <c:pt idx="9">
                  <c:v>335241.055</c:v>
                </c:pt>
                <c:pt idx="10">
                  <c:v>325987.648</c:v>
                </c:pt>
                <c:pt idx="11">
                  <c:v>345240.523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İHR'!$A$58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İHR'!$C$58:$N$58</c:f>
              <c:numCache>
                <c:ptCount val="12"/>
                <c:pt idx="0">
                  <c:v>273182.097</c:v>
                </c:pt>
                <c:pt idx="1">
                  <c:v>258535.517</c:v>
                </c:pt>
              </c:numCache>
            </c:numRef>
          </c:val>
          <c:smooth val="0"/>
        </c:ser>
        <c:marker val="1"/>
        <c:axId val="941315"/>
        <c:axId val="8471836"/>
      </c:lineChart>
      <c:catAx>
        <c:axId val="9413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471836"/>
        <c:crosses val="autoZero"/>
        <c:auto val="1"/>
        <c:lblOffset val="100"/>
        <c:tickLblSkip val="1"/>
        <c:noMultiLvlLbl val="0"/>
      </c:catAx>
      <c:valAx>
        <c:axId val="84718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4131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5"/>
          <c:w val="0.15"/>
          <c:h val="0.1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KİMYEVİ MADDELER VE MAMULLERİ İHRACATI (Bin $)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575"/>
          <c:w val="0.933"/>
          <c:h val="0.861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İHR'!$C$32:$N$32</c:f>
              <c:numCache>
                <c:ptCount val="12"/>
                <c:pt idx="0">
                  <c:v>1308953.357</c:v>
                </c:pt>
                <c:pt idx="1">
                  <c:v>1393985.348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İHR'!$C$33:$N$33</c:f>
              <c:numCache>
                <c:ptCount val="12"/>
                <c:pt idx="0">
                  <c:v>1214729.394</c:v>
                </c:pt>
                <c:pt idx="1">
                  <c:v>1184871.664</c:v>
                </c:pt>
                <c:pt idx="2">
                  <c:v>1351134.825</c:v>
                </c:pt>
                <c:pt idx="3">
                  <c:v>1609806.846</c:v>
                </c:pt>
                <c:pt idx="4">
                  <c:v>1425821.271</c:v>
                </c:pt>
                <c:pt idx="5">
                  <c:v>1434004.309</c:v>
                </c:pt>
                <c:pt idx="6">
                  <c:v>1351676.464</c:v>
                </c:pt>
                <c:pt idx="7">
                  <c:v>1497277.174</c:v>
                </c:pt>
                <c:pt idx="8">
                  <c:v>1265858.415</c:v>
                </c:pt>
                <c:pt idx="9">
                  <c:v>1396838.264</c:v>
                </c:pt>
                <c:pt idx="10">
                  <c:v>1213242.451</c:v>
                </c:pt>
                <c:pt idx="11">
                  <c:v>1402066.524</c:v>
                </c:pt>
              </c:numCache>
            </c:numRef>
          </c:val>
          <c:smooth val="0"/>
        </c:ser>
        <c:marker val="1"/>
        <c:axId val="630711"/>
        <c:axId val="5676400"/>
      </c:lineChart>
      <c:catAx>
        <c:axId val="6307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5676400"/>
        <c:crosses val="autoZero"/>
        <c:auto val="1"/>
        <c:lblOffset val="100"/>
        <c:tickLblSkip val="1"/>
        <c:noMultiLvlLbl val="0"/>
      </c:catAx>
      <c:valAx>
        <c:axId val="5676400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071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725"/>
          <c:w val="0.1425"/>
          <c:h val="0.1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MAKİNE VE AKSAMLARI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15"/>
          <c:w val="0.93925"/>
          <c:h val="0.878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İHR'!$C$42:$N$42</c:f>
              <c:numCache>
                <c:ptCount val="12"/>
                <c:pt idx="0">
                  <c:v>390374.755</c:v>
                </c:pt>
                <c:pt idx="1">
                  <c:v>424133.049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İHR'!$C$43:$N$43</c:f>
              <c:numCache>
                <c:ptCount val="12"/>
                <c:pt idx="0">
                  <c:v>542725.734</c:v>
                </c:pt>
                <c:pt idx="1">
                  <c:v>569333.092</c:v>
                </c:pt>
                <c:pt idx="2">
                  <c:v>711263.674</c:v>
                </c:pt>
                <c:pt idx="3">
                  <c:v>708692.98</c:v>
                </c:pt>
                <c:pt idx="4">
                  <c:v>713393.285</c:v>
                </c:pt>
                <c:pt idx="5">
                  <c:v>758239.086</c:v>
                </c:pt>
                <c:pt idx="6">
                  <c:v>712837.109</c:v>
                </c:pt>
                <c:pt idx="7">
                  <c:v>738850.266</c:v>
                </c:pt>
                <c:pt idx="8">
                  <c:v>646112.757</c:v>
                </c:pt>
                <c:pt idx="9">
                  <c:v>752569.271</c:v>
                </c:pt>
                <c:pt idx="10">
                  <c:v>679838.857</c:v>
                </c:pt>
                <c:pt idx="11">
                  <c:v>865652.255</c:v>
                </c:pt>
              </c:numCache>
            </c:numRef>
          </c:val>
          <c:smooth val="0"/>
        </c:ser>
        <c:marker val="1"/>
        <c:axId val="51087601"/>
        <c:axId val="57135226"/>
      </c:lineChart>
      <c:catAx>
        <c:axId val="510876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135226"/>
        <c:crosses val="autoZero"/>
        <c:auto val="1"/>
        <c:lblOffset val="100"/>
        <c:tickLblSkip val="1"/>
        <c:noMultiLvlLbl val="0"/>
      </c:catAx>
      <c:valAx>
        <c:axId val="57135226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087601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OTOMOTİV ENDÜSTRİSİ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52"/>
          <c:y val="-0.03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725"/>
          <c:w val="0.94225"/>
          <c:h val="0.832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İHR'!$C$36:$N$36</c:f>
              <c:numCache>
                <c:ptCount val="12"/>
                <c:pt idx="0">
                  <c:v>1584750.044</c:v>
                </c:pt>
                <c:pt idx="1">
                  <c:v>1642558.543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İHR'!$C$37:$N$37</c:f>
              <c:numCache>
                <c:ptCount val="12"/>
                <c:pt idx="0">
                  <c:v>1488675.775</c:v>
                </c:pt>
                <c:pt idx="1">
                  <c:v>1633115.882</c:v>
                </c:pt>
                <c:pt idx="2">
                  <c:v>1953078.311</c:v>
                </c:pt>
                <c:pt idx="3">
                  <c:v>1788989.108</c:v>
                </c:pt>
                <c:pt idx="4">
                  <c:v>1675082.812</c:v>
                </c:pt>
                <c:pt idx="5">
                  <c:v>1794287.245</c:v>
                </c:pt>
                <c:pt idx="6">
                  <c:v>1907409.383</c:v>
                </c:pt>
                <c:pt idx="7">
                  <c:v>1316274.943</c:v>
                </c:pt>
                <c:pt idx="8">
                  <c:v>1660411.497</c:v>
                </c:pt>
                <c:pt idx="9">
                  <c:v>1794399.301</c:v>
                </c:pt>
                <c:pt idx="10">
                  <c:v>1622720.139</c:v>
                </c:pt>
                <c:pt idx="11">
                  <c:v>1766331.711</c:v>
                </c:pt>
              </c:numCache>
            </c:numRef>
          </c:val>
          <c:smooth val="0"/>
        </c:ser>
        <c:marker val="1"/>
        <c:axId val="44454987"/>
        <c:axId val="64550564"/>
      </c:lineChart>
      <c:catAx>
        <c:axId val="444549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550564"/>
        <c:crosses val="autoZero"/>
        <c:auto val="1"/>
        <c:lblOffset val="100"/>
        <c:tickLblSkip val="1"/>
        <c:noMultiLvlLbl val="0"/>
      </c:catAx>
      <c:valAx>
        <c:axId val="64550564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454987"/>
        <c:crossesAt val="1"/>
        <c:crossBetween val="between"/>
        <c:dispUnits/>
        <c:majorUnit val="5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1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ELEKTRİK ELEKTRONİK İHRACATI (Bin $)</a:t>
            </a:r>
          </a:p>
        </c:rich>
      </c:tx>
      <c:layout>
        <c:manualLayout>
          <c:xMode val="factor"/>
          <c:yMode val="factor"/>
          <c:x val="0.04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365"/>
          <c:w val="0.9"/>
          <c:h val="0.863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İHR'!$C$40:$N$40</c:f>
              <c:numCache>
                <c:ptCount val="12"/>
                <c:pt idx="0">
                  <c:v>825350.526</c:v>
                </c:pt>
                <c:pt idx="1">
                  <c:v>954396.226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İHR'!$C$41:$N$41</c:f>
              <c:numCache>
                <c:ptCount val="12"/>
                <c:pt idx="0">
                  <c:v>714992.828</c:v>
                </c:pt>
                <c:pt idx="1">
                  <c:v>739995.799</c:v>
                </c:pt>
                <c:pt idx="2">
                  <c:v>914873.752</c:v>
                </c:pt>
                <c:pt idx="3">
                  <c:v>862624.911</c:v>
                </c:pt>
                <c:pt idx="4">
                  <c:v>842012.663</c:v>
                </c:pt>
                <c:pt idx="5">
                  <c:v>851504.171</c:v>
                </c:pt>
                <c:pt idx="6">
                  <c:v>823934.306</c:v>
                </c:pt>
                <c:pt idx="7">
                  <c:v>960734.856</c:v>
                </c:pt>
                <c:pt idx="8">
                  <c:v>946301.306</c:v>
                </c:pt>
                <c:pt idx="9">
                  <c:v>1005135.95</c:v>
                </c:pt>
                <c:pt idx="10">
                  <c:v>984923.42</c:v>
                </c:pt>
                <c:pt idx="11">
                  <c:v>1070501.892</c:v>
                </c:pt>
              </c:numCache>
            </c:numRef>
          </c:val>
          <c:smooth val="0"/>
        </c:ser>
        <c:marker val="1"/>
        <c:axId val="44084165"/>
        <c:axId val="61213166"/>
      </c:lineChart>
      <c:catAx>
        <c:axId val="440841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1213166"/>
        <c:crosses val="autoZero"/>
        <c:auto val="1"/>
        <c:lblOffset val="100"/>
        <c:tickLblSkip val="1"/>
        <c:noMultiLvlLbl val="0"/>
      </c:catAx>
      <c:valAx>
        <c:axId val="61213166"/>
        <c:scaling>
          <c:orientation val="minMax"/>
          <c:max val="1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084165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25"/>
          <c:w val="0.14175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HAZIR GİYİM VE KONFEKSİYON İHRACATI (Bin $)</a:t>
            </a:r>
          </a:p>
        </c:rich>
      </c:tx>
      <c:layout>
        <c:manualLayout>
          <c:xMode val="factor"/>
          <c:yMode val="factor"/>
          <c:x val="0.037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48"/>
          <c:h val="0.83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İHR'!$C$34:$N$34</c:f>
              <c:numCache>
                <c:ptCount val="12"/>
                <c:pt idx="0">
                  <c:v>1242408.469</c:v>
                </c:pt>
                <c:pt idx="1">
                  <c:v>1313712.007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İHR'!$C$35:$N$35</c:f>
              <c:numCache>
                <c:ptCount val="12"/>
                <c:pt idx="0">
                  <c:v>1297742.821</c:v>
                </c:pt>
                <c:pt idx="1">
                  <c:v>1289262.31</c:v>
                </c:pt>
                <c:pt idx="2">
                  <c:v>1414136.266</c:v>
                </c:pt>
                <c:pt idx="3">
                  <c:v>1393271.892</c:v>
                </c:pt>
                <c:pt idx="4">
                  <c:v>1288396.155</c:v>
                </c:pt>
                <c:pt idx="5">
                  <c:v>1472170.834</c:v>
                </c:pt>
                <c:pt idx="6">
                  <c:v>1612885.909</c:v>
                </c:pt>
                <c:pt idx="7">
                  <c:v>1498675.48</c:v>
                </c:pt>
                <c:pt idx="8">
                  <c:v>1105865.57</c:v>
                </c:pt>
                <c:pt idx="9">
                  <c:v>1316478.382</c:v>
                </c:pt>
                <c:pt idx="10">
                  <c:v>1156544.593</c:v>
                </c:pt>
                <c:pt idx="11">
                  <c:v>1341076.275</c:v>
                </c:pt>
              </c:numCache>
            </c:numRef>
          </c:val>
          <c:smooth val="0"/>
        </c:ser>
        <c:marker val="1"/>
        <c:axId val="14047583"/>
        <c:axId val="59319384"/>
      </c:lineChart>
      <c:catAx>
        <c:axId val="140475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9319384"/>
        <c:crosses val="autoZero"/>
        <c:auto val="1"/>
        <c:lblOffset val="100"/>
        <c:tickLblSkip val="1"/>
        <c:noMultiLvlLbl val="0"/>
      </c:catAx>
      <c:valAx>
        <c:axId val="59319384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04758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7685"/>
          <c:w val="0.131"/>
          <c:h val="0.1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DEMİR VE DEMİRDIŞI METALLER İHRACATI 
(Bin $)</a:t>
            </a:r>
          </a:p>
        </c:rich>
      </c:tx>
      <c:layout>
        <c:manualLayout>
          <c:xMode val="factor"/>
          <c:yMode val="factor"/>
          <c:x val="0.06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225"/>
          <c:w val="0.94225"/>
          <c:h val="0.817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İHR'!$C$44:$N$44</c:f>
              <c:numCache>
                <c:ptCount val="12"/>
                <c:pt idx="0">
                  <c:v>483088.945</c:v>
                </c:pt>
                <c:pt idx="1">
                  <c:v>502339.475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İHR'!$C$45:$N$45</c:f>
              <c:numCache>
                <c:ptCount val="12"/>
                <c:pt idx="0">
                  <c:v>506582.543</c:v>
                </c:pt>
                <c:pt idx="1">
                  <c:v>540577.834</c:v>
                </c:pt>
                <c:pt idx="2">
                  <c:v>607765.651</c:v>
                </c:pt>
                <c:pt idx="3">
                  <c:v>611352.122</c:v>
                </c:pt>
                <c:pt idx="4">
                  <c:v>591571.465</c:v>
                </c:pt>
                <c:pt idx="5">
                  <c:v>618819.365</c:v>
                </c:pt>
                <c:pt idx="6">
                  <c:v>579524.703</c:v>
                </c:pt>
                <c:pt idx="7">
                  <c:v>625344.634</c:v>
                </c:pt>
                <c:pt idx="8">
                  <c:v>584243.7</c:v>
                </c:pt>
                <c:pt idx="9">
                  <c:v>597819.82</c:v>
                </c:pt>
                <c:pt idx="10">
                  <c:v>555160.568</c:v>
                </c:pt>
                <c:pt idx="11">
                  <c:v>590532.173</c:v>
                </c:pt>
              </c:numCache>
            </c:numRef>
          </c:val>
          <c:smooth val="0"/>
        </c:ser>
        <c:marker val="1"/>
        <c:axId val="64112409"/>
        <c:axId val="40140770"/>
      </c:lineChart>
      <c:catAx>
        <c:axId val="641124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0140770"/>
        <c:crosses val="autoZero"/>
        <c:auto val="1"/>
        <c:lblOffset val="100"/>
        <c:tickLblSkip val="1"/>
        <c:noMultiLvlLbl val="0"/>
      </c:catAx>
      <c:valAx>
        <c:axId val="4014077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112409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ÇİMENTO VE TOPRAK ÜRÜNLERİ İHRACATI 
(Bin $)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55"/>
          <c:w val="0.944"/>
          <c:h val="0.806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İHR'!$C$48:$N$48</c:f>
              <c:numCache>
                <c:ptCount val="12"/>
                <c:pt idx="0">
                  <c:v>208747.025</c:v>
                </c:pt>
                <c:pt idx="1">
                  <c:v>236952.432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İHR'!$C$49:$N$49</c:f>
              <c:numCache>
                <c:ptCount val="12"/>
                <c:pt idx="0">
                  <c:v>227620.404</c:v>
                </c:pt>
                <c:pt idx="1">
                  <c:v>230300.549</c:v>
                </c:pt>
                <c:pt idx="2">
                  <c:v>278181.986</c:v>
                </c:pt>
                <c:pt idx="3">
                  <c:v>284954.249</c:v>
                </c:pt>
                <c:pt idx="4">
                  <c:v>296178.189</c:v>
                </c:pt>
                <c:pt idx="5">
                  <c:v>279046.216</c:v>
                </c:pt>
                <c:pt idx="6">
                  <c:v>282160.358</c:v>
                </c:pt>
                <c:pt idx="7">
                  <c:v>299244.109</c:v>
                </c:pt>
                <c:pt idx="8">
                  <c:v>277304.057</c:v>
                </c:pt>
                <c:pt idx="9">
                  <c:v>277817.444</c:v>
                </c:pt>
                <c:pt idx="10">
                  <c:v>235085.38</c:v>
                </c:pt>
                <c:pt idx="11">
                  <c:v>252613.82</c:v>
                </c:pt>
              </c:numCache>
            </c:numRef>
          </c:val>
          <c:smooth val="0"/>
        </c:ser>
        <c:marker val="1"/>
        <c:axId val="25722611"/>
        <c:axId val="30176908"/>
      </c:lineChart>
      <c:catAx>
        <c:axId val="257226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30176908"/>
        <c:crosses val="autoZero"/>
        <c:auto val="1"/>
        <c:lblOffset val="100"/>
        <c:tickLblSkip val="1"/>
        <c:noMultiLvlLbl val="0"/>
      </c:catAx>
      <c:valAx>
        <c:axId val="3017690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722611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DEĞERLİ MADEN VE MÜCEVHERAT İHRACATI (1000 $)</a:t>
            </a:r>
          </a:p>
        </c:rich>
      </c:tx>
      <c:layout>
        <c:manualLayout>
          <c:xMode val="factor"/>
          <c:yMode val="factor"/>
          <c:x val="0.08375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305"/>
          <c:w val="0.9225"/>
          <c:h val="0.8312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İHR'!$A$50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İHR'!$C$50:$N$50</c:f>
              <c:numCache>
                <c:ptCount val="12"/>
                <c:pt idx="0">
                  <c:v>277895.074</c:v>
                </c:pt>
                <c:pt idx="1">
                  <c:v>135743.288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İHR'!$C$51:$N$51</c:f>
              <c:numCache>
                <c:ptCount val="12"/>
                <c:pt idx="0">
                  <c:v>86201.078</c:v>
                </c:pt>
                <c:pt idx="1">
                  <c:v>115859.8</c:v>
                </c:pt>
                <c:pt idx="2">
                  <c:v>147466.569</c:v>
                </c:pt>
                <c:pt idx="3">
                  <c:v>130604.032</c:v>
                </c:pt>
                <c:pt idx="4">
                  <c:v>101341.903</c:v>
                </c:pt>
                <c:pt idx="5">
                  <c:v>116297.545</c:v>
                </c:pt>
                <c:pt idx="6">
                  <c:v>113757.083</c:v>
                </c:pt>
                <c:pt idx="7">
                  <c:v>106964.639</c:v>
                </c:pt>
                <c:pt idx="8">
                  <c:v>116599.338</c:v>
                </c:pt>
                <c:pt idx="9">
                  <c:v>173818.709</c:v>
                </c:pt>
                <c:pt idx="10">
                  <c:v>149331.998</c:v>
                </c:pt>
                <c:pt idx="11">
                  <c:v>116344.765</c:v>
                </c:pt>
              </c:numCache>
            </c:numRef>
          </c:val>
          <c:smooth val="0"/>
        </c:ser>
        <c:marker val="1"/>
        <c:axId val="3156717"/>
        <c:axId val="28410454"/>
      </c:lineChart>
      <c:catAx>
        <c:axId val="31567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410454"/>
        <c:crosses val="autoZero"/>
        <c:auto val="1"/>
        <c:lblOffset val="100"/>
        <c:tickLblSkip val="1"/>
        <c:noMultiLvlLbl val="0"/>
      </c:catAx>
      <c:valAx>
        <c:axId val="284104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5671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5"/>
          <c:w val="0.15325"/>
          <c:h val="0.1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ÇELİK İHRACATI 
(Bin $)</a:t>
            </a:r>
          </a:p>
        </c:rich>
      </c:tx>
      <c:layout>
        <c:manualLayout>
          <c:xMode val="factor"/>
          <c:yMode val="factor"/>
          <c:x val="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025"/>
          <c:w val="0.94225"/>
          <c:h val="0.8197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İHR'!$A$56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İHR'!$C$46:$N$46</c:f>
              <c:numCache>
                <c:ptCount val="12"/>
                <c:pt idx="0">
                  <c:v>1252425.279</c:v>
                </c:pt>
                <c:pt idx="1">
                  <c:v>1368937.743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İHR'!$A$47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İHR'!$C$47:$N$47</c:f>
              <c:numCache>
                <c:ptCount val="12"/>
                <c:pt idx="0">
                  <c:v>973872.961</c:v>
                </c:pt>
                <c:pt idx="1">
                  <c:v>1289780.825</c:v>
                </c:pt>
                <c:pt idx="2">
                  <c:v>1385822.815</c:v>
                </c:pt>
                <c:pt idx="3">
                  <c:v>1459515.939</c:v>
                </c:pt>
                <c:pt idx="4">
                  <c:v>1334958.27</c:v>
                </c:pt>
                <c:pt idx="5">
                  <c:v>1303303.46</c:v>
                </c:pt>
                <c:pt idx="6">
                  <c:v>1240492.275</c:v>
                </c:pt>
                <c:pt idx="7">
                  <c:v>1229825.826</c:v>
                </c:pt>
                <c:pt idx="8">
                  <c:v>1274522.158</c:v>
                </c:pt>
                <c:pt idx="9">
                  <c:v>1316161.095</c:v>
                </c:pt>
                <c:pt idx="10">
                  <c:v>1124555.01</c:v>
                </c:pt>
                <c:pt idx="11">
                  <c:v>1420804.815</c:v>
                </c:pt>
              </c:numCache>
            </c:numRef>
          </c:val>
          <c:smooth val="0"/>
        </c:ser>
        <c:marker val="1"/>
        <c:axId val="54367495"/>
        <c:axId val="19545408"/>
      </c:lineChart>
      <c:catAx>
        <c:axId val="543674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545408"/>
        <c:crosses val="autoZero"/>
        <c:auto val="1"/>
        <c:lblOffset val="100"/>
        <c:tickLblSkip val="1"/>
        <c:noMultiLvlLbl val="0"/>
      </c:catAx>
      <c:valAx>
        <c:axId val="19545408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367495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1"/>
          <c:h val="0.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MADENCİLİK ÜRÜNLERİ İHRACATI (Bin $)</a:t>
            </a:r>
          </a:p>
        </c:rich>
      </c:tx>
      <c:layout>
        <c:manualLayout>
          <c:xMode val="factor"/>
          <c:yMode val="factor"/>
          <c:x val="0.01625"/>
          <c:y val="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4"/>
          <c:w val="0.9755"/>
          <c:h val="0.860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İHR'!$A$60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İHR'!$C$60:$N$60</c:f>
              <c:numCache>
                <c:ptCount val="12"/>
                <c:pt idx="0">
                  <c:v>273182.097</c:v>
                </c:pt>
                <c:pt idx="1">
                  <c:v>258535.517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İHR'!$A$61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İHR'!$C$61:$N$61</c:f>
              <c:numCache>
                <c:ptCount val="12"/>
                <c:pt idx="0">
                  <c:v>295362.795</c:v>
                </c:pt>
                <c:pt idx="1">
                  <c:v>247055.952</c:v>
                </c:pt>
                <c:pt idx="2">
                  <c:v>281636.656</c:v>
                </c:pt>
                <c:pt idx="3">
                  <c:v>326660.522</c:v>
                </c:pt>
                <c:pt idx="4">
                  <c:v>322228.675</c:v>
                </c:pt>
                <c:pt idx="5">
                  <c:v>369518.546</c:v>
                </c:pt>
                <c:pt idx="6">
                  <c:v>354183.094</c:v>
                </c:pt>
                <c:pt idx="7">
                  <c:v>351392.926</c:v>
                </c:pt>
                <c:pt idx="8">
                  <c:v>321874.477</c:v>
                </c:pt>
                <c:pt idx="9">
                  <c:v>335241.055</c:v>
                </c:pt>
                <c:pt idx="10">
                  <c:v>325987.648</c:v>
                </c:pt>
                <c:pt idx="11">
                  <c:v>345240.523</c:v>
                </c:pt>
              </c:numCache>
            </c:numRef>
          </c:val>
          <c:smooth val="0"/>
        </c:ser>
        <c:marker val="1"/>
        <c:axId val="41690945"/>
        <c:axId val="39674186"/>
      </c:lineChart>
      <c:catAx>
        <c:axId val="416909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674186"/>
        <c:crosses val="autoZero"/>
        <c:auto val="1"/>
        <c:lblOffset val="100"/>
        <c:tickLblSkip val="1"/>
        <c:noMultiLvlLbl val="0"/>
      </c:catAx>
      <c:valAx>
        <c:axId val="39674186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690945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TOPLAM İHRACAT, 2011-2012
</a:t>
            </a:r>
          </a:p>
        </c:rich>
      </c:tx>
      <c:layout>
        <c:manualLayout>
          <c:xMode val="factor"/>
          <c:yMode val="factor"/>
          <c:x val="0.02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665"/>
          <c:w val="0.9255"/>
          <c:h val="0.7955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İHR'!$C$72:$D$72</c:f>
              <c:numCache>
                <c:ptCount val="2"/>
                <c:pt idx="0">
                  <c:v>10538407</c:v>
                </c:pt>
                <c:pt idx="1">
                  <c:v>11156148.056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İHR'!$A$71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İHR'!$C$70:$N$70</c:f>
              <c:numCache>
                <c:ptCount val="12"/>
                <c:pt idx="0">
                  <c:v>7828748.057999998</c:v>
                </c:pt>
                <c:pt idx="1">
                  <c:v>8263237.813999999</c:v>
                </c:pt>
                <c:pt idx="2">
                  <c:v>9886488.171</c:v>
                </c:pt>
                <c:pt idx="3">
                  <c:v>9396006.654000003</c:v>
                </c:pt>
                <c:pt idx="4">
                  <c:v>9799958.117000002</c:v>
                </c:pt>
                <c:pt idx="5">
                  <c:v>9542907.644000003</c:v>
                </c:pt>
                <c:pt idx="6">
                  <c:v>9564682.545</c:v>
                </c:pt>
                <c:pt idx="7">
                  <c:v>8523451.973000003</c:v>
                </c:pt>
                <c:pt idx="8">
                  <c:v>8909230.521</c:v>
                </c:pt>
                <c:pt idx="9">
                  <c:v>10963586.270000001</c:v>
                </c:pt>
                <c:pt idx="10">
                  <c:v>9382369.718</c:v>
                </c:pt>
                <c:pt idx="11">
                  <c:v>11822551.699000007</c:v>
                </c:pt>
              </c:numCache>
            </c:numRef>
          </c:val>
          <c:smooth val="0"/>
        </c:ser>
        <c:marker val="1"/>
        <c:axId val="9137661"/>
        <c:axId val="15130086"/>
      </c:lineChart>
      <c:catAx>
        <c:axId val="91376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130086"/>
        <c:crosses val="autoZero"/>
        <c:auto val="1"/>
        <c:lblOffset val="100"/>
        <c:tickLblSkip val="1"/>
        <c:noMultiLvlLbl val="0"/>
      </c:catAx>
      <c:valAx>
        <c:axId val="151300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13766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7"/>
          <c:y val="0.856"/>
          <c:w val="0.142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GEMİ VE YAT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245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35"/>
          <c:w val="0.975"/>
          <c:h val="0.86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İHR'!$A$38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İHR'!$C$38:$N$38</c:f>
              <c:numCache>
                <c:ptCount val="12"/>
                <c:pt idx="0">
                  <c:v>36044.451</c:v>
                </c:pt>
                <c:pt idx="1">
                  <c:v>112328.354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İHR'!$A$39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İHR'!$C$39:$N$39</c:f>
              <c:numCache>
                <c:ptCount val="12"/>
                <c:pt idx="0">
                  <c:v>70099.577</c:v>
                </c:pt>
                <c:pt idx="1">
                  <c:v>74547.076</c:v>
                </c:pt>
                <c:pt idx="2">
                  <c:v>166486.422</c:v>
                </c:pt>
                <c:pt idx="3">
                  <c:v>235073.948</c:v>
                </c:pt>
                <c:pt idx="4">
                  <c:v>86505.973</c:v>
                </c:pt>
                <c:pt idx="5">
                  <c:v>123561.78</c:v>
                </c:pt>
                <c:pt idx="6">
                  <c:v>233418.632</c:v>
                </c:pt>
                <c:pt idx="7">
                  <c:v>60631.329</c:v>
                </c:pt>
                <c:pt idx="8">
                  <c:v>82931.339</c:v>
                </c:pt>
                <c:pt idx="9">
                  <c:v>82872.814</c:v>
                </c:pt>
                <c:pt idx="10">
                  <c:v>36214.662</c:v>
                </c:pt>
                <c:pt idx="11">
                  <c:v>78681.887</c:v>
                </c:pt>
              </c:numCache>
            </c:numRef>
          </c:val>
          <c:smooth val="0"/>
        </c:ser>
        <c:marker val="1"/>
        <c:axId val="21523355"/>
        <c:axId val="59492468"/>
      </c:lineChart>
      <c:catAx>
        <c:axId val="215233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492468"/>
        <c:crosses val="autoZero"/>
        <c:auto val="1"/>
        <c:lblOffset val="100"/>
        <c:tickLblSkip val="1"/>
        <c:noMultiLvlLbl val="0"/>
      </c:catAx>
      <c:valAx>
        <c:axId val="59492468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523355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SAVUNMA SANAYİİ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-0.01625"/>
          <c:y val="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124"/>
          <c:w val="0.963"/>
          <c:h val="0.8592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İHR'!$A$52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İHR'!$C$52:$N$52</c:f>
              <c:numCache>
                <c:ptCount val="12"/>
                <c:pt idx="0">
                  <c:v>58951.259</c:v>
                </c:pt>
                <c:pt idx="1">
                  <c:v>77191.165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İHR'!$A$53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İHR'!$C$53:$N$53</c:f>
              <c:numCache>
                <c:ptCount val="12"/>
                <c:pt idx="0">
                  <c:v>16008.204</c:v>
                </c:pt>
                <c:pt idx="1">
                  <c:v>23810.594</c:v>
                </c:pt>
                <c:pt idx="2">
                  <c:v>30059.71</c:v>
                </c:pt>
                <c:pt idx="3">
                  <c:v>20448.591</c:v>
                </c:pt>
                <c:pt idx="4">
                  <c:v>26316.739</c:v>
                </c:pt>
                <c:pt idx="5">
                  <c:v>47117.505</c:v>
                </c:pt>
                <c:pt idx="6">
                  <c:v>33419.767</c:v>
                </c:pt>
                <c:pt idx="7">
                  <c:v>24958.747</c:v>
                </c:pt>
                <c:pt idx="8">
                  <c:v>19871.008</c:v>
                </c:pt>
                <c:pt idx="9">
                  <c:v>39356.691</c:v>
                </c:pt>
                <c:pt idx="10">
                  <c:v>34919.924</c:v>
                </c:pt>
                <c:pt idx="11">
                  <c:v>98537.847</c:v>
                </c:pt>
              </c:numCache>
            </c:numRef>
          </c:val>
          <c:smooth val="0"/>
        </c:ser>
        <c:marker val="1"/>
        <c:axId val="65670165"/>
        <c:axId val="54160574"/>
      </c:lineChart>
      <c:catAx>
        <c:axId val="656701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160574"/>
        <c:crosses val="autoZero"/>
        <c:auto val="1"/>
        <c:lblOffset val="100"/>
        <c:tickLblSkip val="1"/>
        <c:noMultiLvlLbl val="0"/>
      </c:catAx>
      <c:valAx>
        <c:axId val="541605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67016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36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İKLİMLENDİRME SANAYİ 
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İHRACATI (Bin $)</a:t>
            </a:r>
          </a:p>
        </c:rich>
      </c:tx>
      <c:layout>
        <c:manualLayout>
          <c:xMode val="factor"/>
          <c:yMode val="factor"/>
          <c:x val="-0.09775"/>
          <c:y val="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124"/>
          <c:w val="0.975"/>
          <c:h val="0.8592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İHR'!$A$54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İHR'!$C$54:$N$54</c:f>
              <c:numCache>
                <c:ptCount val="12"/>
                <c:pt idx="0">
                  <c:v>257859.491</c:v>
                </c:pt>
                <c:pt idx="1">
                  <c:v>292066.634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İHR'!$A$55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İHR'!$C$55:$N$55</c:f>
              <c:numCache>
                <c:ptCount val="12"/>
                <c:pt idx="0">
                  <c:v>246972.415</c:v>
                </c:pt>
                <c:pt idx="1">
                  <c:v>284189.14</c:v>
                </c:pt>
                <c:pt idx="2">
                  <c:v>353992.262</c:v>
                </c:pt>
                <c:pt idx="3">
                  <c:v>364524.735</c:v>
                </c:pt>
                <c:pt idx="4">
                  <c:v>337519.794</c:v>
                </c:pt>
                <c:pt idx="5">
                  <c:v>351597.506</c:v>
                </c:pt>
                <c:pt idx="6">
                  <c:v>307924.401</c:v>
                </c:pt>
                <c:pt idx="7">
                  <c:v>326081.007</c:v>
                </c:pt>
                <c:pt idx="8">
                  <c:v>300093.794</c:v>
                </c:pt>
                <c:pt idx="9">
                  <c:v>321949.645</c:v>
                </c:pt>
                <c:pt idx="10">
                  <c:v>283805.909</c:v>
                </c:pt>
                <c:pt idx="11">
                  <c:v>311545.863</c:v>
                </c:pt>
              </c:numCache>
            </c:numRef>
          </c:val>
          <c:smooth val="0"/>
        </c:ser>
        <c:marker val="1"/>
        <c:axId val="17683119"/>
        <c:axId val="24930344"/>
      </c:lineChart>
      <c:catAx>
        <c:axId val="176831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930344"/>
        <c:crosses val="autoZero"/>
        <c:auto val="1"/>
        <c:lblOffset val="100"/>
        <c:tickLblSkip val="1"/>
        <c:noMultiLvlLbl val="0"/>
      </c:catAx>
      <c:valAx>
        <c:axId val="24930344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683119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36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AYLAR BAZINDA TARIM İHRACATI, 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11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2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3625"/>
          <c:w val="0.90625"/>
          <c:h val="0.85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İHR'!$C$3:$N$3</c:f>
              <c:numCache>
                <c:ptCount val="12"/>
                <c:pt idx="0">
                  <c:v>1392157.215</c:v>
                </c:pt>
                <c:pt idx="1">
                  <c:v>1347938.855</c:v>
                </c:pt>
                <c:pt idx="2">
                  <c:v>1477195.374</c:v>
                </c:pt>
                <c:pt idx="3">
                  <c:v>1323502.034</c:v>
                </c:pt>
                <c:pt idx="4">
                  <c:v>1378860.87</c:v>
                </c:pt>
                <c:pt idx="5">
                  <c:v>1365499.948</c:v>
                </c:pt>
                <c:pt idx="6">
                  <c:v>1360818.793</c:v>
                </c:pt>
                <c:pt idx="7">
                  <c:v>1418143.461</c:v>
                </c:pt>
                <c:pt idx="8">
                  <c:v>1477816.106</c:v>
                </c:pt>
                <c:pt idx="9">
                  <c:v>1766862.824</c:v>
                </c:pt>
                <c:pt idx="10">
                  <c:v>1705800.37</c:v>
                </c:pt>
                <c:pt idx="11">
                  <c:v>1872627.818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İHR'!$A$2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İHR'!$C$2:$N$2</c:f>
              <c:numCache>
                <c:ptCount val="12"/>
                <c:pt idx="0">
                  <c:v>1519413.842</c:v>
                </c:pt>
                <c:pt idx="1">
                  <c:v>1544129.762</c:v>
                </c:pt>
              </c:numCache>
            </c:numRef>
          </c:val>
          <c:smooth val="0"/>
        </c:ser>
        <c:marker val="1"/>
        <c:axId val="1953047"/>
        <c:axId val="17577424"/>
      </c:lineChart>
      <c:catAx>
        <c:axId val="19530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577424"/>
        <c:crosses val="autoZero"/>
        <c:auto val="1"/>
        <c:lblOffset val="100"/>
        <c:tickLblSkip val="1"/>
        <c:noMultiLvlLbl val="0"/>
      </c:catAx>
      <c:valAx>
        <c:axId val="1757742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5304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8"/>
          <c:h val="0.1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AYLIK İHRACAT RAKAMLARINDAKİ DEĞİŞİM, 2004-2009</a:t>
            </a:r>
          </a:p>
        </c:rich>
      </c:tx>
      <c:layout>
        <c:manualLayout>
          <c:xMode val="factor"/>
          <c:yMode val="factor"/>
          <c:x val="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325"/>
          <c:w val="0.84725"/>
          <c:h val="0.7585"/>
        </c:manualLayout>
      </c:layout>
      <c:lineChart>
        <c:grouping val="standard"/>
        <c:varyColors val="0"/>
        <c:ser>
          <c:idx val="3"/>
          <c:order val="0"/>
          <c:tx>
            <c:v>2004</c:v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İHR'!$C$64:$N$64</c:f>
              <c:numCache>
                <c:ptCount val="12"/>
                <c:pt idx="0">
                  <c:v>4619660.84</c:v>
                </c:pt>
                <c:pt idx="1">
                  <c:v>3664503.0430000005</c:v>
                </c:pt>
                <c:pt idx="2">
                  <c:v>5218042.176999998</c:v>
                </c:pt>
                <c:pt idx="3">
                  <c:v>5072462.993999997</c:v>
                </c:pt>
                <c:pt idx="4">
                  <c:v>5170061.604999999</c:v>
                </c:pt>
                <c:pt idx="5">
                  <c:v>5284383.285999999</c:v>
                </c:pt>
                <c:pt idx="6">
                  <c:v>5632138.798</c:v>
                </c:pt>
                <c:pt idx="7">
                  <c:v>4707491.283999999</c:v>
                </c:pt>
                <c:pt idx="8">
                  <c:v>5656283.520999999</c:v>
                </c:pt>
                <c:pt idx="9">
                  <c:v>5867342.121</c:v>
                </c:pt>
                <c:pt idx="10">
                  <c:v>5733908.976</c:v>
                </c:pt>
                <c:pt idx="11">
                  <c:v>6540874.174999999</c:v>
                </c:pt>
              </c:numCache>
            </c:numRef>
          </c:val>
          <c:smooth val="0"/>
        </c:ser>
        <c:ser>
          <c:idx val="4"/>
          <c:order val="1"/>
          <c:tx>
            <c:v>2005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İHR'!$C$65:$N$65</c:f>
              <c:numCache>
                <c:ptCount val="12"/>
                <c:pt idx="0">
                  <c:v>4997279.724</c:v>
                </c:pt>
                <c:pt idx="1">
                  <c:v>5651741.2519999975</c:v>
                </c:pt>
                <c:pt idx="2">
                  <c:v>6591859.217999999</c:v>
                </c:pt>
                <c:pt idx="3">
                  <c:v>6128131.877999999</c:v>
                </c:pt>
                <c:pt idx="4">
                  <c:v>5977226.217</c:v>
                </c:pt>
                <c:pt idx="5">
                  <c:v>6038534.367</c:v>
                </c:pt>
                <c:pt idx="6">
                  <c:v>5763466.353000001</c:v>
                </c:pt>
                <c:pt idx="7">
                  <c:v>5552867.211999998</c:v>
                </c:pt>
                <c:pt idx="8">
                  <c:v>6814268.940999999</c:v>
                </c:pt>
                <c:pt idx="9">
                  <c:v>6772178.569</c:v>
                </c:pt>
                <c:pt idx="10">
                  <c:v>5942575.782000001</c:v>
                </c:pt>
                <c:pt idx="11">
                  <c:v>7246278.630000002</c:v>
                </c:pt>
              </c:numCache>
            </c:numRef>
          </c:val>
          <c:smooth val="0"/>
        </c:ser>
        <c:ser>
          <c:idx val="0"/>
          <c:order val="2"/>
          <c:tx>
            <c:v>2006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İHR'!$C$66:$N$66</c:f>
              <c:numCache>
                <c:ptCount val="12"/>
                <c:pt idx="0">
                  <c:v>5133048.880999998</c:v>
                </c:pt>
                <c:pt idx="1">
                  <c:v>6058251.279</c:v>
                </c:pt>
                <c:pt idx="2">
                  <c:v>7411101.658999997</c:v>
                </c:pt>
                <c:pt idx="3">
                  <c:v>6456090.261000001</c:v>
                </c:pt>
                <c:pt idx="4">
                  <c:v>7041543.246999999</c:v>
                </c:pt>
                <c:pt idx="5">
                  <c:v>7815434.6219999995</c:v>
                </c:pt>
                <c:pt idx="6">
                  <c:v>7067411.478999999</c:v>
                </c:pt>
                <c:pt idx="7">
                  <c:v>6811202.410000001</c:v>
                </c:pt>
                <c:pt idx="8">
                  <c:v>7606551.095</c:v>
                </c:pt>
                <c:pt idx="9">
                  <c:v>6888812.549000001</c:v>
                </c:pt>
                <c:pt idx="10">
                  <c:v>8641474.556000004</c:v>
                </c:pt>
                <c:pt idx="11">
                  <c:v>8603753.479999999</c:v>
                </c:pt>
              </c:numCache>
            </c:numRef>
          </c:val>
          <c:smooth val="0"/>
        </c:ser>
        <c:ser>
          <c:idx val="1"/>
          <c:order val="3"/>
          <c:tx>
            <c:v>2007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İHR'!$C$67:$N$67</c:f>
              <c:numCache>
                <c:ptCount val="12"/>
                <c:pt idx="0">
                  <c:v>6564559.7930000005</c:v>
                </c:pt>
                <c:pt idx="1">
                  <c:v>7656951.608</c:v>
                </c:pt>
                <c:pt idx="2">
                  <c:v>8957851.621000005</c:v>
                </c:pt>
                <c:pt idx="3">
                  <c:v>8313312.004999998</c:v>
                </c:pt>
                <c:pt idx="4">
                  <c:v>9147620.042000001</c:v>
                </c:pt>
                <c:pt idx="5">
                  <c:v>8980247.437</c:v>
                </c:pt>
                <c:pt idx="6">
                  <c:v>8937741.591000002</c:v>
                </c:pt>
                <c:pt idx="7">
                  <c:v>8736689.092000002</c:v>
                </c:pt>
                <c:pt idx="8">
                  <c:v>9038743.896</c:v>
                </c:pt>
                <c:pt idx="9">
                  <c:v>9895216.622</c:v>
                </c:pt>
                <c:pt idx="10">
                  <c:v>11318798.219999997</c:v>
                </c:pt>
                <c:pt idx="11">
                  <c:v>9724017.977000004</c:v>
                </c:pt>
              </c:numCache>
            </c:numRef>
          </c:val>
          <c:smooth val="0"/>
        </c:ser>
        <c:ser>
          <c:idx val="2"/>
          <c:order val="4"/>
          <c:tx>
            <c:v>2008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İHR'!$C$68:$N$68</c:f>
              <c:numCache>
                <c:ptCount val="12"/>
                <c:pt idx="0">
                  <c:v>10632207.041</c:v>
                </c:pt>
                <c:pt idx="1">
                  <c:v>11077899.120000005</c:v>
                </c:pt>
                <c:pt idx="2">
                  <c:v>11428587.234000001</c:v>
                </c:pt>
                <c:pt idx="3">
                  <c:v>11363963.502999999</c:v>
                </c:pt>
                <c:pt idx="4">
                  <c:v>12477968.7</c:v>
                </c:pt>
                <c:pt idx="5">
                  <c:v>11770634.384000003</c:v>
                </c:pt>
                <c:pt idx="6">
                  <c:v>12595426.862999996</c:v>
                </c:pt>
                <c:pt idx="7">
                  <c:v>11046830.086</c:v>
                </c:pt>
                <c:pt idx="8">
                  <c:v>12793148.033999996</c:v>
                </c:pt>
                <c:pt idx="9">
                  <c:v>9722708.79</c:v>
                </c:pt>
                <c:pt idx="10">
                  <c:v>9395872.897000004</c:v>
                </c:pt>
                <c:pt idx="11">
                  <c:v>7721948.974000001</c:v>
                </c:pt>
              </c:numCache>
            </c:numRef>
          </c:val>
          <c:smooth val="0"/>
        </c:ser>
        <c:ser>
          <c:idx val="5"/>
          <c:order val="5"/>
          <c:tx>
            <c:v>2009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İHR'!$C$69:$N$69</c:f>
              <c:numCache>
                <c:ptCount val="12"/>
                <c:pt idx="0">
                  <c:v>7884493.524000002</c:v>
                </c:pt>
                <c:pt idx="1">
                  <c:v>8435115.834</c:v>
                </c:pt>
                <c:pt idx="2">
                  <c:v>8155485.081</c:v>
                </c:pt>
                <c:pt idx="3">
                  <c:v>7561696.282999998</c:v>
                </c:pt>
                <c:pt idx="4">
                  <c:v>7346407.528000003</c:v>
                </c:pt>
                <c:pt idx="5">
                  <c:v>8329692.782999998</c:v>
                </c:pt>
                <c:pt idx="6">
                  <c:v>9055733.670999995</c:v>
                </c:pt>
                <c:pt idx="7">
                  <c:v>7839908.841999998</c:v>
                </c:pt>
                <c:pt idx="8">
                  <c:v>8480708.387</c:v>
                </c:pt>
                <c:pt idx="9">
                  <c:v>10095768.030000005</c:v>
                </c:pt>
                <c:pt idx="10">
                  <c:v>8903010.773</c:v>
                </c:pt>
                <c:pt idx="11">
                  <c:v>10054591.867</c:v>
                </c:pt>
              </c:numCache>
            </c:numRef>
          </c:val>
          <c:smooth val="0"/>
        </c:ser>
        <c:ser>
          <c:idx val="6"/>
          <c:order val="6"/>
          <c:tx>
            <c:v>2010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İHR'!$C$70:$N$70</c:f>
              <c:numCache>
                <c:ptCount val="12"/>
                <c:pt idx="0">
                  <c:v>7828748.057999998</c:v>
                </c:pt>
                <c:pt idx="1">
                  <c:v>8263237.813999999</c:v>
                </c:pt>
                <c:pt idx="2">
                  <c:v>9886488.171</c:v>
                </c:pt>
                <c:pt idx="3">
                  <c:v>9396006.654000003</c:v>
                </c:pt>
                <c:pt idx="4">
                  <c:v>9799958.117000002</c:v>
                </c:pt>
                <c:pt idx="5">
                  <c:v>9542907.644000003</c:v>
                </c:pt>
                <c:pt idx="6">
                  <c:v>9564682.545</c:v>
                </c:pt>
                <c:pt idx="7">
                  <c:v>8523451.973000003</c:v>
                </c:pt>
                <c:pt idx="8">
                  <c:v>8909230.521</c:v>
                </c:pt>
                <c:pt idx="9">
                  <c:v>10963586.270000001</c:v>
                </c:pt>
                <c:pt idx="10">
                  <c:v>9382369.718</c:v>
                </c:pt>
                <c:pt idx="11">
                  <c:v>11822551.699000007</c:v>
                </c:pt>
              </c:numCache>
            </c:numRef>
          </c:val>
          <c:smooth val="0"/>
        </c:ser>
        <c:ser>
          <c:idx val="7"/>
          <c:order val="7"/>
          <c:tx>
            <c:v>2011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İHR'!$C$71:$N$71</c:f>
              <c:numCache>
                <c:ptCount val="12"/>
                <c:pt idx="0">
                  <c:v>9551189.36</c:v>
                </c:pt>
                <c:pt idx="1">
                  <c:v>10059447.513</c:v>
                </c:pt>
                <c:pt idx="2">
                  <c:v>11811939.456</c:v>
                </c:pt>
                <c:pt idx="3">
                  <c:v>11873940.921</c:v>
                </c:pt>
                <c:pt idx="4">
                  <c:v>10944490.104</c:v>
                </c:pt>
                <c:pt idx="5">
                  <c:v>11353317.719</c:v>
                </c:pt>
                <c:pt idx="6">
                  <c:v>11864909.003</c:v>
                </c:pt>
                <c:pt idx="7">
                  <c:v>11248235.572</c:v>
                </c:pt>
                <c:pt idx="8">
                  <c:v>10755202.238</c:v>
                </c:pt>
                <c:pt idx="9">
                  <c:v>11917896.63</c:v>
                </c:pt>
                <c:pt idx="10">
                  <c:v>11090009.048</c:v>
                </c:pt>
                <c:pt idx="11">
                  <c:v>12483784.031</c:v>
                </c:pt>
              </c:numCache>
            </c:numRef>
          </c:val>
          <c:smooth val="0"/>
        </c:ser>
        <c:marker val="1"/>
        <c:axId val="23979089"/>
        <c:axId val="14485210"/>
      </c:lineChart>
      <c:catAx>
        <c:axId val="239790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485210"/>
        <c:crosses val="autoZero"/>
        <c:auto val="1"/>
        <c:lblOffset val="100"/>
        <c:tickLblSkip val="1"/>
        <c:noMultiLvlLbl val="0"/>
      </c:catAx>
      <c:valAx>
        <c:axId val="144852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BİN DOLAR</a:t>
                </a:r>
              </a:p>
            </c:rich>
          </c:tx>
          <c:layout>
            <c:manualLayout>
              <c:xMode val="factor"/>
              <c:yMode val="factor"/>
              <c:x val="-0.0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97908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5"/>
          <c:y val="0.2975"/>
          <c:w val="0.087"/>
          <c:h val="0.4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YILLAR İTİBARİYLE TÜRKİYE İHRACATI 2002-2012 (1000 $)</a:t>
            </a:r>
          </a:p>
        </c:rich>
      </c:tx>
      <c:layout>
        <c:manualLayout>
          <c:xMode val="factor"/>
          <c:yMode val="factor"/>
          <c:x val="-0.02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09325"/>
          <c:w val="0.95575"/>
          <c:h val="0.8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'2002-2012 AYLIK İHR'!$A$62:$A$72</c:f>
              <c:strCache>
                <c:ptCount val="1"/>
                <c:pt idx="0">
                  <c:v>2002 2003 2004 2005 2006 2007 2008 2009 2010 2011 2012</c:v>
                </c:pt>
              </c:strCache>
            </c:strRef>
          </c:tx>
          <c:spPr>
            <a:gradFill rotWithShape="1">
              <a:gsLst>
                <a:gs pos="0">
                  <a:srgbClr val="00003B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'2002-2012 AYLIK İHR'!$A$62:$A$72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'2002-2012 AYLIK İHR'!$O$62:$O$72</c:f>
              <c:numCache>
                <c:ptCount val="11"/>
                <c:pt idx="0">
                  <c:v>36059089.029</c:v>
                </c:pt>
                <c:pt idx="1">
                  <c:v>47252836.302000016</c:v>
                </c:pt>
                <c:pt idx="2">
                  <c:v>63167152.81999999</c:v>
                </c:pt>
                <c:pt idx="3">
                  <c:v>73476408.14299999</c:v>
                </c:pt>
                <c:pt idx="4">
                  <c:v>85534675.518</c:v>
                </c:pt>
                <c:pt idx="5">
                  <c:v>107271749.904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113883219.18399999</c:v>
                </c:pt>
                <c:pt idx="9">
                  <c:v>134954361.595</c:v>
                </c:pt>
                <c:pt idx="10">
                  <c:v>21694555.056</c:v>
                </c:pt>
              </c:numCache>
            </c:numRef>
          </c:val>
        </c:ser>
        <c:axId val="63258027"/>
        <c:axId val="32451332"/>
      </c:barChart>
      <c:catAx>
        <c:axId val="632580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2451332"/>
        <c:crosses val="autoZero"/>
        <c:auto val="1"/>
        <c:lblOffset val="100"/>
        <c:tickLblSkip val="1"/>
        <c:noMultiLvlLbl val="0"/>
      </c:catAx>
      <c:valAx>
        <c:axId val="32451332"/>
        <c:scaling>
          <c:orientation val="minMax"/>
          <c:max val="1500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63258027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475E7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HUBUBAT BAKLİYAT VE YAĞLI TOHUMLAR İHRACATI     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61"/>
          <c:w val="0.956"/>
          <c:h val="0.830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İHR'!$C$4:$N$4</c:f>
              <c:numCache>
                <c:ptCount val="12"/>
                <c:pt idx="0">
                  <c:v>472889.825</c:v>
                </c:pt>
                <c:pt idx="1">
                  <c:v>500244.949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noFill/>
              <a:ln>
                <a:noFill/>
              </a:ln>
            </c:spPr>
          </c:marker>
          <c:val>
            <c:numRef>
              <c:f>'2002-2012 AYLIK İHR'!$C$5:$N$5</c:f>
              <c:numCache>
                <c:ptCount val="12"/>
                <c:pt idx="0">
                  <c:v>387943.706</c:v>
                </c:pt>
                <c:pt idx="1">
                  <c:v>381463.528</c:v>
                </c:pt>
                <c:pt idx="2">
                  <c:v>438873.956</c:v>
                </c:pt>
                <c:pt idx="3">
                  <c:v>379596.218</c:v>
                </c:pt>
                <c:pt idx="4">
                  <c:v>461757.034</c:v>
                </c:pt>
                <c:pt idx="5">
                  <c:v>475282.803</c:v>
                </c:pt>
                <c:pt idx="6">
                  <c:v>454903.536</c:v>
                </c:pt>
                <c:pt idx="7">
                  <c:v>488914.711</c:v>
                </c:pt>
                <c:pt idx="8">
                  <c:v>454248.394</c:v>
                </c:pt>
                <c:pt idx="9">
                  <c:v>476037.81</c:v>
                </c:pt>
                <c:pt idx="10">
                  <c:v>490212.962</c:v>
                </c:pt>
                <c:pt idx="11">
                  <c:v>569793.57</c:v>
                </c:pt>
              </c:numCache>
            </c:numRef>
          </c:val>
          <c:smooth val="0"/>
        </c:ser>
        <c:marker val="1"/>
        <c:axId val="23626533"/>
        <c:axId val="11312206"/>
      </c:lineChart>
      <c:catAx>
        <c:axId val="23626533"/>
        <c:scaling>
          <c:orientation val="minMax"/>
        </c:scaling>
        <c:axPos val="b"/>
        <c:delete val="0"/>
        <c:numFmt formatCode="#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312206"/>
        <c:crosses val="autoZero"/>
        <c:auto val="1"/>
        <c:lblOffset val="100"/>
        <c:tickLblSkip val="1"/>
        <c:noMultiLvlLbl val="0"/>
      </c:catAx>
      <c:valAx>
        <c:axId val="11312206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626533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05"/>
          <c:y val="0.85725"/>
          <c:w val="0.1417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YAŞ MEYVE SEBZE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4"/>
          <c:w val="0.95175"/>
          <c:h val="0.876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İHR'!$C$6:$N$6</c:f>
              <c:numCache>
                <c:ptCount val="12"/>
                <c:pt idx="0">
                  <c:v>194836.654</c:v>
                </c:pt>
                <c:pt idx="1">
                  <c:v>179763.464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İHR'!$C$5:$N$5</c:f>
              <c:numCache>
                <c:ptCount val="12"/>
                <c:pt idx="0">
                  <c:v>387943.706</c:v>
                </c:pt>
                <c:pt idx="1">
                  <c:v>381463.528</c:v>
                </c:pt>
                <c:pt idx="2">
                  <c:v>438873.956</c:v>
                </c:pt>
                <c:pt idx="3">
                  <c:v>379596.218</c:v>
                </c:pt>
                <c:pt idx="4">
                  <c:v>461757.034</c:v>
                </c:pt>
                <c:pt idx="5">
                  <c:v>475282.803</c:v>
                </c:pt>
                <c:pt idx="6">
                  <c:v>454903.536</c:v>
                </c:pt>
                <c:pt idx="7">
                  <c:v>488914.711</c:v>
                </c:pt>
                <c:pt idx="8">
                  <c:v>454248.394</c:v>
                </c:pt>
                <c:pt idx="9">
                  <c:v>476037.81</c:v>
                </c:pt>
                <c:pt idx="10">
                  <c:v>490212.962</c:v>
                </c:pt>
                <c:pt idx="11">
                  <c:v>569793.57</c:v>
                </c:pt>
              </c:numCache>
            </c:numRef>
          </c:val>
          <c:smooth val="0"/>
        </c:ser>
        <c:marker val="1"/>
        <c:axId val="34700991"/>
        <c:axId val="43873464"/>
      </c:lineChart>
      <c:catAx>
        <c:axId val="347009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873464"/>
        <c:crosses val="autoZero"/>
        <c:auto val="1"/>
        <c:lblOffset val="100"/>
        <c:tickLblSkip val="1"/>
        <c:noMultiLvlLbl val="0"/>
      </c:catAx>
      <c:valAx>
        <c:axId val="4387346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70099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"/>
          <c:w val="0.1392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MEYVE SEBZE MAMULLERİ İHRACATI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515"/>
          <c:h val="0.874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İHR'!$C$8:$N$8</c:f>
              <c:numCache>
                <c:ptCount val="12"/>
                <c:pt idx="0">
                  <c:v>93871.517</c:v>
                </c:pt>
                <c:pt idx="1">
                  <c:v>91336.087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İHR'!$C$9:$N$9</c:f>
              <c:numCache>
                <c:ptCount val="12"/>
                <c:pt idx="0">
                  <c:v>86819.777</c:v>
                </c:pt>
                <c:pt idx="1">
                  <c:v>82730.777</c:v>
                </c:pt>
                <c:pt idx="2">
                  <c:v>94665.038</c:v>
                </c:pt>
                <c:pt idx="3">
                  <c:v>83318.818</c:v>
                </c:pt>
                <c:pt idx="4">
                  <c:v>84775.491</c:v>
                </c:pt>
                <c:pt idx="5">
                  <c:v>87594.397</c:v>
                </c:pt>
                <c:pt idx="6">
                  <c:v>86109.084</c:v>
                </c:pt>
                <c:pt idx="7">
                  <c:v>101545.315</c:v>
                </c:pt>
                <c:pt idx="8">
                  <c:v>115380.083</c:v>
                </c:pt>
                <c:pt idx="9">
                  <c:v>123852.494</c:v>
                </c:pt>
                <c:pt idx="10">
                  <c:v>138694.662</c:v>
                </c:pt>
                <c:pt idx="11">
                  <c:v>119269.227</c:v>
                </c:pt>
              </c:numCache>
            </c:numRef>
          </c:val>
          <c:smooth val="0"/>
        </c:ser>
        <c:marker val="1"/>
        <c:axId val="59316857"/>
        <c:axId val="64089666"/>
      </c:lineChart>
      <c:catAx>
        <c:axId val="593168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64089666"/>
        <c:crosses val="autoZero"/>
        <c:auto val="1"/>
        <c:lblOffset val="100"/>
        <c:tickLblSkip val="1"/>
        <c:noMultiLvlLbl val="0"/>
      </c:catAx>
      <c:valAx>
        <c:axId val="6408966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5931685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65"/>
          <c:w val="0.1395"/>
          <c:h val="0.1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Relationship Id="rId9" Type="http://schemas.openxmlformats.org/officeDocument/2006/relationships/chart" Target="/xl/charts/chart28.xml" /><Relationship Id="rId10" Type="http://schemas.openxmlformats.org/officeDocument/2006/relationships/chart" Target="/xl/charts/chart29.xml" /><Relationship Id="rId11" Type="http://schemas.openxmlformats.org/officeDocument/2006/relationships/chart" Target="/xl/charts/chart30.xml" /><Relationship Id="rId12" Type="http://schemas.openxmlformats.org/officeDocument/2006/relationships/chart" Target="/xl/charts/chart31.xml" /><Relationship Id="rId13" Type="http://schemas.openxmlformats.org/officeDocument/2006/relationships/chart" Target="/xl/charts/chart3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2238375</xdr:colOff>
      <xdr:row>3</xdr:row>
      <xdr:rowOff>85725</xdr:rowOff>
    </xdr:to>
    <xdr:pic>
      <xdr:nvPicPr>
        <xdr:cNvPr id="1" name="Picture 198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>
      <xdr:nvGraphicFramePr>
        <xdr:cNvPr id="1" name="Chart 11"/>
        <xdr:cNvGraphicFramePr/>
      </xdr:nvGraphicFramePr>
      <xdr:xfrm>
        <a:off x="0" y="561975"/>
        <a:ext cx="46672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>
      <xdr:nvGraphicFramePr>
        <xdr:cNvPr id="2" name="Chart 13"/>
        <xdr:cNvGraphicFramePr/>
      </xdr:nvGraphicFramePr>
      <xdr:xfrm>
        <a:off x="19050" y="3314700"/>
        <a:ext cx="46672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>
      <xdr:nvGraphicFramePr>
        <xdr:cNvPr id="3" name="Chart 14"/>
        <xdr:cNvGraphicFramePr/>
      </xdr:nvGraphicFramePr>
      <xdr:xfrm>
        <a:off x="28575" y="6086475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>
      <xdr:nvGraphicFramePr>
        <xdr:cNvPr id="1" name="Chart 17"/>
        <xdr:cNvGraphicFramePr/>
      </xdr:nvGraphicFramePr>
      <xdr:xfrm>
        <a:off x="19050" y="257175"/>
        <a:ext cx="46291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68</xdr:row>
      <xdr:rowOff>47625</xdr:rowOff>
    </xdr:from>
    <xdr:to>
      <xdr:col>6</xdr:col>
      <xdr:colOff>133350</xdr:colOff>
      <xdr:row>84</xdr:row>
      <xdr:rowOff>9525</xdr:rowOff>
    </xdr:to>
    <xdr:graphicFrame>
      <xdr:nvGraphicFramePr>
        <xdr:cNvPr id="2" name="Chart 18"/>
        <xdr:cNvGraphicFramePr/>
      </xdr:nvGraphicFramePr>
      <xdr:xfrm>
        <a:off x="0" y="11201400"/>
        <a:ext cx="46672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>
      <xdr:nvGraphicFramePr>
        <xdr:cNvPr id="3" name="Chart 19"/>
        <xdr:cNvGraphicFramePr/>
      </xdr:nvGraphicFramePr>
      <xdr:xfrm>
        <a:off x="19050" y="5448300"/>
        <a:ext cx="466725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38100</xdr:colOff>
      <xdr:row>48</xdr:row>
      <xdr:rowOff>123825</xdr:rowOff>
    </xdr:from>
    <xdr:to>
      <xdr:col>6</xdr:col>
      <xdr:colOff>161925</xdr:colOff>
      <xdr:row>64</xdr:row>
      <xdr:rowOff>152400</xdr:rowOff>
    </xdr:to>
    <xdr:graphicFrame>
      <xdr:nvGraphicFramePr>
        <xdr:cNvPr id="4" name="Chart 20"/>
        <xdr:cNvGraphicFramePr/>
      </xdr:nvGraphicFramePr>
      <xdr:xfrm>
        <a:off x="38100" y="8039100"/>
        <a:ext cx="46577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>
      <xdr:nvGraphicFramePr>
        <xdr:cNvPr id="5" name="Chart 21"/>
        <xdr:cNvGraphicFramePr/>
      </xdr:nvGraphicFramePr>
      <xdr:xfrm>
        <a:off x="28575" y="2990850"/>
        <a:ext cx="4667250" cy="2390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38100</xdr:colOff>
      <xdr:row>85</xdr:row>
      <xdr:rowOff>47625</xdr:rowOff>
    </xdr:from>
    <xdr:to>
      <xdr:col>6</xdr:col>
      <xdr:colOff>171450</xdr:colOff>
      <xdr:row>101</xdr:row>
      <xdr:rowOff>9525</xdr:rowOff>
    </xdr:to>
    <xdr:graphicFrame>
      <xdr:nvGraphicFramePr>
        <xdr:cNvPr id="6" name="Chart 22"/>
        <xdr:cNvGraphicFramePr/>
      </xdr:nvGraphicFramePr>
      <xdr:xfrm>
        <a:off x="38100" y="13954125"/>
        <a:ext cx="46672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38100</xdr:colOff>
      <xdr:row>101</xdr:row>
      <xdr:rowOff>152400</xdr:rowOff>
    </xdr:from>
    <xdr:to>
      <xdr:col>6</xdr:col>
      <xdr:colOff>171450</xdr:colOff>
      <xdr:row>117</xdr:row>
      <xdr:rowOff>114300</xdr:rowOff>
    </xdr:to>
    <xdr:graphicFrame>
      <xdr:nvGraphicFramePr>
        <xdr:cNvPr id="7" name="Chart 23"/>
        <xdr:cNvGraphicFramePr/>
      </xdr:nvGraphicFramePr>
      <xdr:xfrm>
        <a:off x="38100" y="16649700"/>
        <a:ext cx="4667250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47625</xdr:colOff>
      <xdr:row>118</xdr:row>
      <xdr:rowOff>28575</xdr:rowOff>
    </xdr:from>
    <xdr:to>
      <xdr:col>6</xdr:col>
      <xdr:colOff>257175</xdr:colOff>
      <xdr:row>134</xdr:row>
      <xdr:rowOff>9525</xdr:rowOff>
    </xdr:to>
    <xdr:graphicFrame>
      <xdr:nvGraphicFramePr>
        <xdr:cNvPr id="8" name="Chart 24"/>
        <xdr:cNvGraphicFramePr/>
      </xdr:nvGraphicFramePr>
      <xdr:xfrm>
        <a:off x="47625" y="19278600"/>
        <a:ext cx="4743450" cy="2571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138</xdr:row>
      <xdr:rowOff>19050</xdr:rowOff>
    </xdr:from>
    <xdr:to>
      <xdr:col>6</xdr:col>
      <xdr:colOff>142875</xdr:colOff>
      <xdr:row>154</xdr:row>
      <xdr:rowOff>9525</xdr:rowOff>
    </xdr:to>
    <xdr:graphicFrame>
      <xdr:nvGraphicFramePr>
        <xdr:cNvPr id="9" name="Chart 25"/>
        <xdr:cNvGraphicFramePr/>
      </xdr:nvGraphicFramePr>
      <xdr:xfrm>
        <a:off x="0" y="22507575"/>
        <a:ext cx="4676775" cy="2581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28575</xdr:colOff>
      <xdr:row>172</xdr:row>
      <xdr:rowOff>19050</xdr:rowOff>
    </xdr:from>
    <xdr:to>
      <xdr:col>6</xdr:col>
      <xdr:colOff>257175</xdr:colOff>
      <xdr:row>187</xdr:row>
      <xdr:rowOff>133350</xdr:rowOff>
    </xdr:to>
    <xdr:graphicFrame>
      <xdr:nvGraphicFramePr>
        <xdr:cNvPr id="10" name="Chart 26"/>
        <xdr:cNvGraphicFramePr/>
      </xdr:nvGraphicFramePr>
      <xdr:xfrm>
        <a:off x="28575" y="28013025"/>
        <a:ext cx="4762500" cy="25431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19050</xdr:colOff>
      <xdr:row>154</xdr:row>
      <xdr:rowOff>152400</xdr:rowOff>
    </xdr:from>
    <xdr:to>
      <xdr:col>6</xdr:col>
      <xdr:colOff>247650</xdr:colOff>
      <xdr:row>170</xdr:row>
      <xdr:rowOff>104775</xdr:rowOff>
    </xdr:to>
    <xdr:graphicFrame>
      <xdr:nvGraphicFramePr>
        <xdr:cNvPr id="11" name="Chart 26"/>
        <xdr:cNvGraphicFramePr/>
      </xdr:nvGraphicFramePr>
      <xdr:xfrm>
        <a:off x="19050" y="25231725"/>
        <a:ext cx="4762500" cy="2543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189</xdr:row>
      <xdr:rowOff>0</xdr:rowOff>
    </xdr:from>
    <xdr:to>
      <xdr:col>6</xdr:col>
      <xdr:colOff>228600</xdr:colOff>
      <xdr:row>204</xdr:row>
      <xdr:rowOff>114300</xdr:rowOff>
    </xdr:to>
    <xdr:graphicFrame>
      <xdr:nvGraphicFramePr>
        <xdr:cNvPr id="12" name="Chart 26"/>
        <xdr:cNvGraphicFramePr/>
      </xdr:nvGraphicFramePr>
      <xdr:xfrm>
        <a:off x="0" y="30746700"/>
        <a:ext cx="4762500" cy="25431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206</xdr:row>
      <xdr:rowOff>0</xdr:rowOff>
    </xdr:from>
    <xdr:to>
      <xdr:col>6</xdr:col>
      <xdr:colOff>228600</xdr:colOff>
      <xdr:row>221</xdr:row>
      <xdr:rowOff>114300</xdr:rowOff>
    </xdr:to>
    <xdr:graphicFrame>
      <xdr:nvGraphicFramePr>
        <xdr:cNvPr id="13" name="Chart 26"/>
        <xdr:cNvGraphicFramePr/>
      </xdr:nvGraphicFramePr>
      <xdr:xfrm>
        <a:off x="0" y="33499425"/>
        <a:ext cx="4762500" cy="25431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1" name="Picture 105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20574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123825</xdr:rowOff>
    </xdr:from>
    <xdr:to>
      <xdr:col>8</xdr:col>
      <xdr:colOff>504825</xdr:colOff>
      <xdr:row>48</xdr:row>
      <xdr:rowOff>142875</xdr:rowOff>
    </xdr:to>
    <xdr:graphicFrame>
      <xdr:nvGraphicFramePr>
        <xdr:cNvPr id="1" name="Chart 13"/>
        <xdr:cNvGraphicFramePr/>
      </xdr:nvGraphicFramePr>
      <xdr:xfrm>
        <a:off x="0" y="5591175"/>
        <a:ext cx="41624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8</xdr:col>
      <xdr:colOff>495300</xdr:colOff>
      <xdr:row>64</xdr:row>
      <xdr:rowOff>76200</xdr:rowOff>
    </xdr:to>
    <xdr:graphicFrame>
      <xdr:nvGraphicFramePr>
        <xdr:cNvPr id="2" name="Chart 14"/>
        <xdr:cNvGraphicFramePr/>
      </xdr:nvGraphicFramePr>
      <xdr:xfrm>
        <a:off x="0" y="7905750"/>
        <a:ext cx="41529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504825</xdr:colOff>
      <xdr:row>19</xdr:row>
      <xdr:rowOff>38100</xdr:rowOff>
    </xdr:to>
    <xdr:graphicFrame>
      <xdr:nvGraphicFramePr>
        <xdr:cNvPr id="3" name="Chart 16"/>
        <xdr:cNvGraphicFramePr/>
      </xdr:nvGraphicFramePr>
      <xdr:xfrm>
        <a:off x="0" y="514350"/>
        <a:ext cx="4162425" cy="260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19</xdr:row>
      <xdr:rowOff>76200</xdr:rowOff>
    </xdr:from>
    <xdr:to>
      <xdr:col>8</xdr:col>
      <xdr:colOff>495300</xdr:colOff>
      <xdr:row>34</xdr:row>
      <xdr:rowOff>95250</xdr:rowOff>
    </xdr:to>
    <xdr:graphicFrame>
      <xdr:nvGraphicFramePr>
        <xdr:cNvPr id="4" name="Chart 18"/>
        <xdr:cNvGraphicFramePr/>
      </xdr:nvGraphicFramePr>
      <xdr:xfrm>
        <a:off x="9525" y="3152775"/>
        <a:ext cx="4143375" cy="2409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5" name="Picture 788" descr="tim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15716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>
      <xdr:nvGraphicFramePr>
        <xdr:cNvPr id="1" name="Chart 3"/>
        <xdr:cNvGraphicFramePr/>
      </xdr:nvGraphicFramePr>
      <xdr:xfrm>
        <a:off x="76200" y="38100"/>
        <a:ext cx="7086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23</xdr:row>
      <xdr:rowOff>0</xdr:rowOff>
    </xdr:from>
    <xdr:to>
      <xdr:col>13</xdr:col>
      <xdr:colOff>9525</xdr:colOff>
      <xdr:row>46</xdr:row>
      <xdr:rowOff>38100</xdr:rowOff>
    </xdr:to>
    <xdr:graphicFrame>
      <xdr:nvGraphicFramePr>
        <xdr:cNvPr id="2" name="Chart 6"/>
        <xdr:cNvGraphicFramePr/>
      </xdr:nvGraphicFramePr>
      <xdr:xfrm>
        <a:off x="114300" y="3724275"/>
        <a:ext cx="782002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>
      <xdr:nvGraphicFramePr>
        <xdr:cNvPr id="1" name="Chart 11"/>
        <xdr:cNvGraphicFramePr/>
      </xdr:nvGraphicFramePr>
      <xdr:xfrm>
        <a:off x="0" y="542925"/>
        <a:ext cx="4657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7</xdr:col>
      <xdr:colOff>323850</xdr:colOff>
      <xdr:row>33</xdr:row>
      <xdr:rowOff>114300</xdr:rowOff>
    </xdr:to>
    <xdr:graphicFrame>
      <xdr:nvGraphicFramePr>
        <xdr:cNvPr id="2" name="Chart 12"/>
        <xdr:cNvGraphicFramePr/>
      </xdr:nvGraphicFramePr>
      <xdr:xfrm>
        <a:off x="19050" y="2990850"/>
        <a:ext cx="46672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34</xdr:row>
      <xdr:rowOff>9525</xdr:rowOff>
    </xdr:from>
    <xdr:to>
      <xdr:col>7</xdr:col>
      <xdr:colOff>342900</xdr:colOff>
      <xdr:row>49</xdr:row>
      <xdr:rowOff>28575</xdr:rowOff>
    </xdr:to>
    <xdr:graphicFrame>
      <xdr:nvGraphicFramePr>
        <xdr:cNvPr id="3" name="Chart 13"/>
        <xdr:cNvGraphicFramePr/>
      </xdr:nvGraphicFramePr>
      <xdr:xfrm>
        <a:off x="47625" y="5572125"/>
        <a:ext cx="465772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49</xdr:row>
      <xdr:rowOff>19050</xdr:rowOff>
    </xdr:from>
    <xdr:to>
      <xdr:col>7</xdr:col>
      <xdr:colOff>400050</xdr:colOff>
      <xdr:row>63</xdr:row>
      <xdr:rowOff>57150</xdr:rowOff>
    </xdr:to>
    <xdr:graphicFrame>
      <xdr:nvGraphicFramePr>
        <xdr:cNvPr id="4" name="Chart 14"/>
        <xdr:cNvGraphicFramePr/>
      </xdr:nvGraphicFramePr>
      <xdr:xfrm>
        <a:off x="76200" y="8010525"/>
        <a:ext cx="4686300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>
      <xdr:nvGraphicFramePr>
        <xdr:cNvPr id="1" name="Chart 12"/>
        <xdr:cNvGraphicFramePr/>
      </xdr:nvGraphicFramePr>
      <xdr:xfrm>
        <a:off x="9525" y="57150"/>
        <a:ext cx="47244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>
      <xdr:nvGraphicFramePr>
        <xdr:cNvPr id="2" name="Chart 13"/>
        <xdr:cNvGraphicFramePr/>
      </xdr:nvGraphicFramePr>
      <xdr:xfrm>
        <a:off x="0" y="2752725"/>
        <a:ext cx="47339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>
      <xdr:nvGraphicFramePr>
        <xdr:cNvPr id="3" name="Chart 14"/>
        <xdr:cNvGraphicFramePr/>
      </xdr:nvGraphicFramePr>
      <xdr:xfrm>
        <a:off x="38100" y="5343525"/>
        <a:ext cx="464820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49</xdr:row>
      <xdr:rowOff>19050</xdr:rowOff>
    </xdr:from>
    <xdr:to>
      <xdr:col>6</xdr:col>
      <xdr:colOff>428625</xdr:colOff>
      <xdr:row>64</xdr:row>
      <xdr:rowOff>133350</xdr:rowOff>
    </xdr:to>
    <xdr:graphicFrame>
      <xdr:nvGraphicFramePr>
        <xdr:cNvPr id="4" name="Chart 15"/>
        <xdr:cNvGraphicFramePr/>
      </xdr:nvGraphicFramePr>
      <xdr:xfrm>
        <a:off x="66675" y="7953375"/>
        <a:ext cx="464820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>
      <xdr:nvGraphicFramePr>
        <xdr:cNvPr id="1" name="Chart 10"/>
        <xdr:cNvGraphicFramePr/>
      </xdr:nvGraphicFramePr>
      <xdr:xfrm>
        <a:off x="190500" y="542925"/>
        <a:ext cx="46386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>
      <xdr:nvGraphicFramePr>
        <xdr:cNvPr id="2" name="Chart 11"/>
        <xdr:cNvGraphicFramePr/>
      </xdr:nvGraphicFramePr>
      <xdr:xfrm>
        <a:off x="200025" y="3629025"/>
        <a:ext cx="46291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tabSelected="1" zoomScale="70" zoomScaleNormal="70" zoomScalePageLayoutView="0" workbookViewId="0" topLeftCell="A1">
      <selection activeCell="A5" sqref="A5:M5"/>
    </sheetView>
  </sheetViews>
  <sheetFormatPr defaultColWidth="9.140625" defaultRowHeight="12.75"/>
  <cols>
    <col min="1" max="1" width="44.00390625" style="71" customWidth="1"/>
    <col min="2" max="2" width="15.140625" style="71" customWidth="1"/>
    <col min="3" max="3" width="15.57421875" style="71" bestFit="1" customWidth="1"/>
    <col min="4" max="4" width="10.28125" style="71" customWidth="1"/>
    <col min="5" max="5" width="12.7109375" style="71" bestFit="1" customWidth="1"/>
    <col min="6" max="6" width="15.421875" style="71" customWidth="1"/>
    <col min="7" max="7" width="16.421875" style="71" customWidth="1"/>
    <col min="8" max="9" width="9.57421875" style="71" customWidth="1"/>
    <col min="10" max="10" width="17.421875" style="71" customWidth="1"/>
    <col min="11" max="11" width="17.00390625" style="71" bestFit="1" customWidth="1"/>
    <col min="12" max="12" width="12.00390625" style="71" customWidth="1"/>
    <col min="13" max="13" width="13.00390625" style="71" customWidth="1"/>
    <col min="14" max="16384" width="9.140625" style="71" customWidth="1"/>
  </cols>
  <sheetData>
    <row r="1" spans="2:6" ht="26.25">
      <c r="B1" s="72" t="s">
        <v>170</v>
      </c>
      <c r="D1" s="73"/>
      <c r="F1" s="73"/>
    </row>
    <row r="2" spans="4:6" ht="12.75">
      <c r="D2" s="73"/>
      <c r="F2" s="73"/>
    </row>
    <row r="3" spans="4:6" ht="12.75">
      <c r="D3" s="73"/>
      <c r="F3" s="73"/>
    </row>
    <row r="4" spans="2:6" ht="13.5" thickBot="1">
      <c r="B4" s="73"/>
      <c r="C4" s="73"/>
      <c r="D4" s="73"/>
      <c r="E4" s="73"/>
      <c r="F4" s="73"/>
    </row>
    <row r="5" spans="1:13" ht="27" thickBot="1">
      <c r="A5" s="163" t="s">
        <v>114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5"/>
    </row>
    <row r="6" spans="1:13" ht="19.5" thickBot="1" thickTop="1">
      <c r="A6" s="74"/>
      <c r="B6" s="159" t="s">
        <v>21</v>
      </c>
      <c r="C6" s="160"/>
      <c r="D6" s="160"/>
      <c r="E6" s="162"/>
      <c r="F6" s="159" t="s">
        <v>175</v>
      </c>
      <c r="G6" s="160"/>
      <c r="H6" s="160"/>
      <c r="I6" s="161"/>
      <c r="J6" s="159" t="s">
        <v>115</v>
      </c>
      <c r="K6" s="160"/>
      <c r="L6" s="160"/>
      <c r="M6" s="162"/>
    </row>
    <row r="7" spans="1:13" ht="38.25" thickBot="1" thickTop="1">
      <c r="A7" s="75" t="s">
        <v>1</v>
      </c>
      <c r="B7" s="153">
        <v>2011</v>
      </c>
      <c r="C7" s="154">
        <v>2012</v>
      </c>
      <c r="D7" s="143" t="s">
        <v>159</v>
      </c>
      <c r="E7" s="142" t="s">
        <v>160</v>
      </c>
      <c r="F7" s="153">
        <v>2011</v>
      </c>
      <c r="G7" s="154">
        <v>2012</v>
      </c>
      <c r="H7" s="143" t="s">
        <v>159</v>
      </c>
      <c r="I7" s="142" t="s">
        <v>160</v>
      </c>
      <c r="J7" s="153" t="s">
        <v>132</v>
      </c>
      <c r="K7" s="154" t="s">
        <v>166</v>
      </c>
      <c r="L7" s="141" t="s">
        <v>167</v>
      </c>
      <c r="M7" s="142" t="s">
        <v>168</v>
      </c>
    </row>
    <row r="8" spans="1:13" ht="17.25" thickTop="1">
      <c r="A8" s="151" t="s">
        <v>2</v>
      </c>
      <c r="B8" s="155">
        <v>1347938.85503</v>
      </c>
      <c r="C8" s="155">
        <v>1544129.76209</v>
      </c>
      <c r="D8" s="140">
        <f aca="true" t="shared" si="0" ref="D8:D43">(C8-B8)/B8*100</f>
        <v>14.554881798079307</v>
      </c>
      <c r="E8" s="140">
        <f aca="true" t="shared" si="1" ref="E8:E43">C8/C$45*100</f>
        <v>13.841065520868161</v>
      </c>
      <c r="F8" s="155">
        <v>2740096.07024</v>
      </c>
      <c r="G8" s="155">
        <v>3063543.6042</v>
      </c>
      <c r="H8" s="139">
        <f aca="true" t="shared" si="2" ref="H8:H45">(G8-F8)/F8*100</f>
        <v>11.804240642251276</v>
      </c>
      <c r="I8" s="139">
        <f aca="true" t="shared" si="3" ref="I8:I45">G8/G$45*100</f>
        <v>14.12125568667182</v>
      </c>
      <c r="J8" s="155">
        <v>15509075.3</v>
      </c>
      <c r="K8" s="155">
        <v>18206285.886090003</v>
      </c>
      <c r="L8" s="140">
        <f aca="true" t="shared" si="4" ref="L8:L38">(K8-J8)/J8*100</f>
        <v>17.391176030269207</v>
      </c>
      <c r="M8" s="140">
        <f aca="true" t="shared" si="5" ref="M8:M45">K8/K$45*100</f>
        <v>13.301503076265844</v>
      </c>
    </row>
    <row r="9" spans="1:13" ht="15.75">
      <c r="A9" s="150" t="s">
        <v>75</v>
      </c>
      <c r="B9" s="155">
        <v>1011233.87533</v>
      </c>
      <c r="C9" s="155">
        <v>1136415.29119</v>
      </c>
      <c r="D9" s="139">
        <f t="shared" si="0"/>
        <v>12.37907658296644</v>
      </c>
      <c r="E9" s="139">
        <f t="shared" si="1"/>
        <v>10.186448633039483</v>
      </c>
      <c r="F9" s="155">
        <v>2036083.44106</v>
      </c>
      <c r="G9" s="155">
        <v>2239446.96375</v>
      </c>
      <c r="H9" s="139">
        <f t="shared" si="2"/>
        <v>9.987975865278266</v>
      </c>
      <c r="I9" s="139">
        <f t="shared" si="3"/>
        <v>10.322622184485839</v>
      </c>
      <c r="J9" s="155">
        <v>11487326.517</v>
      </c>
      <c r="K9" s="155">
        <v>13274047.33619</v>
      </c>
      <c r="L9" s="139">
        <f t="shared" si="4"/>
        <v>15.553843764655298</v>
      </c>
      <c r="M9" s="139">
        <f t="shared" si="5"/>
        <v>9.698012136112233</v>
      </c>
    </row>
    <row r="10" spans="1:13" ht="14.25">
      <c r="A10" s="149" t="s">
        <v>145</v>
      </c>
      <c r="B10" s="156">
        <v>381463.52828</v>
      </c>
      <c r="C10" s="156">
        <v>500244.94882</v>
      </c>
      <c r="D10" s="134">
        <f t="shared" si="0"/>
        <v>31.138342655084077</v>
      </c>
      <c r="E10" s="134">
        <f t="shared" si="1"/>
        <v>4.4840293109364975</v>
      </c>
      <c r="F10" s="156">
        <v>769407.234</v>
      </c>
      <c r="G10" s="156">
        <v>973134.7743</v>
      </c>
      <c r="H10" s="134">
        <f t="shared" si="2"/>
        <v>26.478505958523385</v>
      </c>
      <c r="I10" s="134">
        <f t="shared" si="3"/>
        <v>4.485617553033153</v>
      </c>
      <c r="J10" s="156">
        <v>4245616.205</v>
      </c>
      <c r="K10" s="156">
        <v>5662590.72582</v>
      </c>
      <c r="L10" s="134">
        <f t="shared" si="4"/>
        <v>33.37500264746611</v>
      </c>
      <c r="M10" s="134">
        <f t="shared" si="5"/>
        <v>4.137085863112587</v>
      </c>
    </row>
    <row r="11" spans="1:13" ht="14.25">
      <c r="A11" s="149" t="s">
        <v>4</v>
      </c>
      <c r="B11" s="156">
        <v>234851.85426</v>
      </c>
      <c r="C11" s="156">
        <v>179763.46401</v>
      </c>
      <c r="D11" s="134">
        <f t="shared" si="0"/>
        <v>-23.456655440758283</v>
      </c>
      <c r="E11" s="134">
        <f t="shared" si="1"/>
        <v>1.6113398917024533</v>
      </c>
      <c r="F11" s="156">
        <v>483294.83575</v>
      </c>
      <c r="G11" s="156">
        <v>374600.11826</v>
      </c>
      <c r="H11" s="134">
        <f t="shared" si="2"/>
        <v>-22.49035359985222</v>
      </c>
      <c r="I11" s="134">
        <f t="shared" si="3"/>
        <v>1.7267010800678064</v>
      </c>
      <c r="J11" s="156">
        <v>2307948.252</v>
      </c>
      <c r="K11" s="156">
        <v>2229141.90001</v>
      </c>
      <c r="L11" s="134">
        <f t="shared" si="4"/>
        <v>-3.4145632130923484</v>
      </c>
      <c r="M11" s="134">
        <f t="shared" si="5"/>
        <v>1.6286099221956114</v>
      </c>
    </row>
    <row r="12" spans="1:13" ht="14.25">
      <c r="A12" s="149" t="s">
        <v>5</v>
      </c>
      <c r="B12" s="156">
        <v>82730.77725</v>
      </c>
      <c r="C12" s="156">
        <v>91336.08742</v>
      </c>
      <c r="D12" s="134">
        <f t="shared" si="0"/>
        <v>10.401582646801492</v>
      </c>
      <c r="E12" s="134">
        <f t="shared" si="1"/>
        <v>0.8187063039888993</v>
      </c>
      <c r="F12" s="156">
        <v>169550.55391</v>
      </c>
      <c r="G12" s="156">
        <v>185207.6048</v>
      </c>
      <c r="H12" s="134">
        <f t="shared" si="2"/>
        <v>9.23444396313268</v>
      </c>
      <c r="I12" s="134">
        <f t="shared" si="3"/>
        <v>0.8537054732667437</v>
      </c>
      <c r="J12" s="156">
        <v>1135148.6030000001</v>
      </c>
      <c r="K12" s="156">
        <v>1220455.05642</v>
      </c>
      <c r="L12" s="134">
        <f t="shared" si="4"/>
        <v>7.515003162982345</v>
      </c>
      <c r="M12" s="134">
        <f t="shared" si="5"/>
        <v>0.8916638346219684</v>
      </c>
    </row>
    <row r="13" spans="1:13" ht="14.25">
      <c r="A13" s="149" t="s">
        <v>6</v>
      </c>
      <c r="B13" s="156">
        <v>102110.2432</v>
      </c>
      <c r="C13" s="156">
        <v>96758.47342</v>
      </c>
      <c r="D13" s="134">
        <f t="shared" si="0"/>
        <v>-5.241168380646853</v>
      </c>
      <c r="E13" s="134">
        <f t="shared" si="1"/>
        <v>0.8673107682949657</v>
      </c>
      <c r="F13" s="156">
        <v>200976.28272</v>
      </c>
      <c r="G13" s="156">
        <v>204328.15715</v>
      </c>
      <c r="H13" s="134">
        <f t="shared" si="2"/>
        <v>1.667796012860808</v>
      </c>
      <c r="I13" s="134">
        <f t="shared" si="3"/>
        <v>0.9418407321331675</v>
      </c>
      <c r="J13" s="156">
        <v>1283454.051</v>
      </c>
      <c r="K13" s="156">
        <v>1375664.5394199998</v>
      </c>
      <c r="L13" s="134">
        <f t="shared" si="4"/>
        <v>7.184557043405977</v>
      </c>
      <c r="M13" s="134">
        <f t="shared" si="5"/>
        <v>1.0050598028335556</v>
      </c>
    </row>
    <row r="14" spans="1:13" ht="14.25">
      <c r="A14" s="149" t="s">
        <v>7</v>
      </c>
      <c r="B14" s="156">
        <v>133655.8569</v>
      </c>
      <c r="C14" s="156">
        <v>144737.28579</v>
      </c>
      <c r="D14" s="134">
        <f t="shared" si="0"/>
        <v>8.291016306371816</v>
      </c>
      <c r="E14" s="134">
        <f t="shared" si="1"/>
        <v>1.29737688186289</v>
      </c>
      <c r="F14" s="156">
        <v>249011.74003</v>
      </c>
      <c r="G14" s="156">
        <v>265551.07756</v>
      </c>
      <c r="H14" s="134">
        <f t="shared" si="2"/>
        <v>6.641991067572726</v>
      </c>
      <c r="I14" s="134">
        <f t="shared" si="3"/>
        <v>1.224044814950566</v>
      </c>
      <c r="J14" s="156">
        <v>1600623.903</v>
      </c>
      <c r="K14" s="156">
        <v>1778807.5707900003</v>
      </c>
      <c r="L14" s="134">
        <f t="shared" si="4"/>
        <v>11.132138377793572</v>
      </c>
      <c r="M14" s="134">
        <f t="shared" si="5"/>
        <v>1.2995958935823113</v>
      </c>
    </row>
    <row r="15" spans="1:13" ht="14.25">
      <c r="A15" s="149" t="s">
        <v>8</v>
      </c>
      <c r="B15" s="156">
        <v>15468.75497</v>
      </c>
      <c r="C15" s="156">
        <v>15875.45145</v>
      </c>
      <c r="D15" s="134">
        <f t="shared" si="0"/>
        <v>2.629148116889465</v>
      </c>
      <c r="E15" s="134">
        <f t="shared" si="1"/>
        <v>0.14230226570816157</v>
      </c>
      <c r="F15" s="156">
        <v>27851.89157</v>
      </c>
      <c r="G15" s="156">
        <v>30848.37023</v>
      </c>
      <c r="H15" s="134">
        <f t="shared" si="2"/>
        <v>10.758618144369002</v>
      </c>
      <c r="I15" s="134">
        <f t="shared" si="3"/>
        <v>0.1421940666807321</v>
      </c>
      <c r="J15" s="156">
        <v>172553.077</v>
      </c>
      <c r="K15" s="156">
        <v>184162.14444999996</v>
      </c>
      <c r="L15" s="134">
        <f t="shared" si="4"/>
        <v>6.727824071198669</v>
      </c>
      <c r="M15" s="134">
        <f t="shared" si="5"/>
        <v>0.13454876773109237</v>
      </c>
    </row>
    <row r="16" spans="1:13" ht="14.25">
      <c r="A16" s="149" t="s">
        <v>144</v>
      </c>
      <c r="B16" s="156">
        <v>53611.69178</v>
      </c>
      <c r="C16" s="156">
        <v>100938.59121</v>
      </c>
      <c r="D16" s="134">
        <f t="shared" si="0"/>
        <v>88.2771982354331</v>
      </c>
      <c r="E16" s="134">
        <f t="shared" si="1"/>
        <v>0.9047799536165582</v>
      </c>
      <c r="F16" s="156">
        <v>123388.12805</v>
      </c>
      <c r="G16" s="156">
        <v>194243.26029</v>
      </c>
      <c r="H16" s="134">
        <f t="shared" si="2"/>
        <v>57.42459453739966</v>
      </c>
      <c r="I16" s="134">
        <f t="shared" si="3"/>
        <v>0.895354889092274</v>
      </c>
      <c r="J16" s="156">
        <v>683344.696</v>
      </c>
      <c r="K16" s="156">
        <v>747976.62521</v>
      </c>
      <c r="L16" s="134">
        <f t="shared" si="4"/>
        <v>9.458173830619733</v>
      </c>
      <c r="M16" s="134">
        <f t="shared" si="5"/>
        <v>0.546471336518294</v>
      </c>
    </row>
    <row r="17" spans="1:13" ht="14.25">
      <c r="A17" s="149" t="s">
        <v>148</v>
      </c>
      <c r="B17" s="156">
        <v>7341.16869</v>
      </c>
      <c r="C17" s="156">
        <v>6760.98907</v>
      </c>
      <c r="D17" s="134">
        <f t="shared" si="0"/>
        <v>-7.903096148577955</v>
      </c>
      <c r="E17" s="134">
        <f t="shared" si="1"/>
        <v>0.06060325692905672</v>
      </c>
      <c r="F17" s="156">
        <v>12602.77503</v>
      </c>
      <c r="G17" s="156">
        <v>11533.60116</v>
      </c>
      <c r="H17" s="134">
        <f t="shared" si="2"/>
        <v>-8.483638464186729</v>
      </c>
      <c r="I17" s="134">
        <f t="shared" si="3"/>
        <v>0.05316357526139588</v>
      </c>
      <c r="J17" s="156">
        <v>58638.731</v>
      </c>
      <c r="K17" s="156">
        <v>75249.76907</v>
      </c>
      <c r="L17" s="134">
        <f t="shared" si="4"/>
        <v>28.327758440065825</v>
      </c>
      <c r="M17" s="134">
        <f t="shared" si="5"/>
        <v>0.05497744246329973</v>
      </c>
    </row>
    <row r="18" spans="1:13" ht="15.75">
      <c r="A18" s="150" t="s">
        <v>76</v>
      </c>
      <c r="B18" s="155">
        <v>85459.21218</v>
      </c>
      <c r="C18" s="155">
        <v>111375.48423</v>
      </c>
      <c r="D18" s="139">
        <f t="shared" si="0"/>
        <v>30.32589628302843</v>
      </c>
      <c r="E18" s="139">
        <f t="shared" si="1"/>
        <v>0.9983327907360151</v>
      </c>
      <c r="F18" s="155">
        <v>200726.69134</v>
      </c>
      <c r="G18" s="155">
        <v>259527.90626</v>
      </c>
      <c r="H18" s="139">
        <f t="shared" si="2"/>
        <v>29.29416836767355</v>
      </c>
      <c r="I18" s="139">
        <f t="shared" si="3"/>
        <v>1.1962812989179177</v>
      </c>
      <c r="J18" s="155">
        <v>1004223.684</v>
      </c>
      <c r="K18" s="155">
        <v>1479661.7592300002</v>
      </c>
      <c r="L18" s="139">
        <f t="shared" si="4"/>
        <v>47.343842094646334</v>
      </c>
      <c r="M18" s="139">
        <f t="shared" si="5"/>
        <v>1.081040117977497</v>
      </c>
    </row>
    <row r="19" spans="1:13" ht="14.25">
      <c r="A19" s="149" t="s">
        <v>110</v>
      </c>
      <c r="B19" s="156">
        <v>85459.21218</v>
      </c>
      <c r="C19" s="156">
        <v>111375.48423</v>
      </c>
      <c r="D19" s="134">
        <f t="shared" si="0"/>
        <v>30.32589628302843</v>
      </c>
      <c r="E19" s="134">
        <f t="shared" si="1"/>
        <v>0.9983327907360151</v>
      </c>
      <c r="F19" s="156">
        <v>200726.69134</v>
      </c>
      <c r="G19" s="156">
        <v>259527.90626</v>
      </c>
      <c r="H19" s="134">
        <f t="shared" si="2"/>
        <v>29.29416836767355</v>
      </c>
      <c r="I19" s="134">
        <f t="shared" si="3"/>
        <v>1.1962812989179177</v>
      </c>
      <c r="J19" s="156">
        <v>1004223.684</v>
      </c>
      <c r="K19" s="156">
        <v>1479661.7592300002</v>
      </c>
      <c r="L19" s="134">
        <f t="shared" si="4"/>
        <v>47.343842094646334</v>
      </c>
      <c r="M19" s="134">
        <f t="shared" si="5"/>
        <v>1.081040117977497</v>
      </c>
    </row>
    <row r="20" spans="1:13" ht="15.75">
      <c r="A20" s="150" t="s">
        <v>77</v>
      </c>
      <c r="B20" s="155">
        <v>251245.76752</v>
      </c>
      <c r="C20" s="155">
        <v>296338.98667</v>
      </c>
      <c r="D20" s="139">
        <f t="shared" si="0"/>
        <v>17.947852254430693</v>
      </c>
      <c r="E20" s="139">
        <f t="shared" si="1"/>
        <v>2.656284097092665</v>
      </c>
      <c r="F20" s="155">
        <v>503285.93784</v>
      </c>
      <c r="G20" s="155">
        <v>564568.73419</v>
      </c>
      <c r="H20" s="139">
        <f t="shared" si="2"/>
        <v>12.176536585348112</v>
      </c>
      <c r="I20" s="139">
        <f t="shared" si="3"/>
        <v>2.6023522032680613</v>
      </c>
      <c r="J20" s="155">
        <v>3017525.0979999998</v>
      </c>
      <c r="K20" s="155">
        <v>3452576.7916699997</v>
      </c>
      <c r="L20" s="139">
        <f t="shared" si="4"/>
        <v>14.417500419742987</v>
      </c>
      <c r="M20" s="139">
        <f t="shared" si="5"/>
        <v>2.5224508229067104</v>
      </c>
    </row>
    <row r="21" spans="1:13" ht="14.25">
      <c r="A21" s="149" t="s">
        <v>9</v>
      </c>
      <c r="B21" s="156">
        <v>251245.76752</v>
      </c>
      <c r="C21" s="156">
        <v>296338.98667</v>
      </c>
      <c r="D21" s="134">
        <f t="shared" si="0"/>
        <v>17.947852254430693</v>
      </c>
      <c r="E21" s="134">
        <f t="shared" si="1"/>
        <v>2.656284097092665</v>
      </c>
      <c r="F21" s="156">
        <v>503285.93784</v>
      </c>
      <c r="G21" s="156">
        <v>564568.73419</v>
      </c>
      <c r="H21" s="134">
        <f t="shared" si="2"/>
        <v>12.176536585348112</v>
      </c>
      <c r="I21" s="134">
        <f t="shared" si="3"/>
        <v>2.6023522032680613</v>
      </c>
      <c r="J21" s="156">
        <v>3017525.0979999998</v>
      </c>
      <c r="K21" s="156">
        <v>3452576.7916699997</v>
      </c>
      <c r="L21" s="134">
        <f t="shared" si="4"/>
        <v>14.417500419742987</v>
      </c>
      <c r="M21" s="134">
        <f t="shared" si="5"/>
        <v>2.5224508229067104</v>
      </c>
    </row>
    <row r="22" spans="1:13" ht="16.5">
      <c r="A22" s="148" t="s">
        <v>10</v>
      </c>
      <c r="B22" s="155">
        <v>8510452.86237</v>
      </c>
      <c r="C22" s="155">
        <v>9353482.77729</v>
      </c>
      <c r="D22" s="140">
        <f t="shared" si="0"/>
        <v>9.905817334910102</v>
      </c>
      <c r="E22" s="140">
        <f t="shared" si="1"/>
        <v>83.84150810845978</v>
      </c>
      <c r="F22" s="155">
        <v>16436884.86672</v>
      </c>
      <c r="G22" s="155">
        <v>18099293.94169</v>
      </c>
      <c r="H22" s="139">
        <f t="shared" si="2"/>
        <v>10.113893772754382</v>
      </c>
      <c r="I22" s="139">
        <f t="shared" si="3"/>
        <v>83.42781775602536</v>
      </c>
      <c r="J22" s="155">
        <v>96573906.838</v>
      </c>
      <c r="K22" s="155">
        <v>113179664.62029001</v>
      </c>
      <c r="L22" s="140">
        <f t="shared" si="4"/>
        <v>17.194870049262583</v>
      </c>
      <c r="M22" s="140">
        <f t="shared" si="5"/>
        <v>82.68900458537388</v>
      </c>
    </row>
    <row r="23" spans="1:13" ht="15.75">
      <c r="A23" s="150" t="s">
        <v>78</v>
      </c>
      <c r="B23" s="155">
        <v>834353.68974</v>
      </c>
      <c r="C23" s="155">
        <v>893533.29853</v>
      </c>
      <c r="D23" s="139">
        <f t="shared" si="0"/>
        <v>7.092868350404437</v>
      </c>
      <c r="E23" s="139">
        <f t="shared" si="1"/>
        <v>8.009335247376924</v>
      </c>
      <c r="F23" s="155">
        <v>1631862.54951</v>
      </c>
      <c r="G23" s="155">
        <v>1706752.41771</v>
      </c>
      <c r="H23" s="139">
        <f t="shared" si="2"/>
        <v>4.589226477590721</v>
      </c>
      <c r="I23" s="139">
        <f t="shared" si="3"/>
        <v>7.867192505856944</v>
      </c>
      <c r="J23" s="155">
        <v>9498505.124</v>
      </c>
      <c r="K23" s="155">
        <v>11127757.82353</v>
      </c>
      <c r="L23" s="139">
        <f t="shared" si="4"/>
        <v>17.152727489858854</v>
      </c>
      <c r="M23" s="139">
        <f t="shared" si="5"/>
        <v>8.129934125373312</v>
      </c>
    </row>
    <row r="24" spans="1:13" ht="14.25">
      <c r="A24" s="149" t="s">
        <v>11</v>
      </c>
      <c r="B24" s="156">
        <v>627617.37996</v>
      </c>
      <c r="C24" s="156">
        <v>638447.07101</v>
      </c>
      <c r="D24" s="134">
        <f t="shared" si="0"/>
        <v>1.7255244032104586</v>
      </c>
      <c r="E24" s="134">
        <f t="shared" si="1"/>
        <v>5.7228271602608505</v>
      </c>
      <c r="F24" s="156">
        <v>1234528.49208</v>
      </c>
      <c r="G24" s="156">
        <v>1227633.08124</v>
      </c>
      <c r="H24" s="134">
        <f t="shared" si="2"/>
        <v>-0.5585461076222119</v>
      </c>
      <c r="I24" s="134">
        <f t="shared" si="3"/>
        <v>5.658715157780092</v>
      </c>
      <c r="J24" s="156">
        <v>6802531.476000001</v>
      </c>
      <c r="K24" s="156">
        <v>7942699.416010001</v>
      </c>
      <c r="L24" s="134">
        <f t="shared" si="4"/>
        <v>16.760935896182538</v>
      </c>
      <c r="M24" s="134">
        <f t="shared" si="5"/>
        <v>5.8029320959213715</v>
      </c>
    </row>
    <row r="25" spans="1:13" ht="14.25">
      <c r="A25" s="149" t="s">
        <v>12</v>
      </c>
      <c r="B25" s="156">
        <v>101715.3596</v>
      </c>
      <c r="C25" s="156">
        <v>104561.10805</v>
      </c>
      <c r="D25" s="134">
        <f t="shared" si="0"/>
        <v>2.797756859132216</v>
      </c>
      <c r="E25" s="134">
        <f t="shared" si="1"/>
        <v>0.9372509895125465</v>
      </c>
      <c r="F25" s="156">
        <v>190957.75332</v>
      </c>
      <c r="G25" s="156">
        <v>194746.34647</v>
      </c>
      <c r="H25" s="134">
        <f t="shared" si="2"/>
        <v>1.9839954566553866</v>
      </c>
      <c r="I25" s="134">
        <f t="shared" si="3"/>
        <v>0.8976738404434059</v>
      </c>
      <c r="J25" s="156">
        <v>1362807.424</v>
      </c>
      <c r="K25" s="156">
        <v>1478128.20505</v>
      </c>
      <c r="L25" s="134">
        <f t="shared" si="4"/>
        <v>8.462001235032886</v>
      </c>
      <c r="M25" s="134">
        <f t="shared" si="5"/>
        <v>1.0799197040847066</v>
      </c>
    </row>
    <row r="26" spans="1:13" ht="14.25">
      <c r="A26" s="149" t="s">
        <v>13</v>
      </c>
      <c r="B26" s="156">
        <v>105020.95018</v>
      </c>
      <c r="C26" s="156">
        <v>150525.11947</v>
      </c>
      <c r="D26" s="134">
        <f t="shared" si="0"/>
        <v>43.328658912348835</v>
      </c>
      <c r="E26" s="134">
        <f t="shared" si="1"/>
        <v>1.349257097603527</v>
      </c>
      <c r="F26" s="156">
        <v>206376.30411</v>
      </c>
      <c r="G26" s="156">
        <v>284372.99</v>
      </c>
      <c r="H26" s="134">
        <f t="shared" si="2"/>
        <v>37.79343090107245</v>
      </c>
      <c r="I26" s="134">
        <f t="shared" si="3"/>
        <v>1.3108035076334454</v>
      </c>
      <c r="J26" s="156">
        <v>1333165.224</v>
      </c>
      <c r="K26" s="156">
        <v>1706930.2024700001</v>
      </c>
      <c r="L26" s="134">
        <f t="shared" si="4"/>
        <v>28.03590820862878</v>
      </c>
      <c r="M26" s="134">
        <f t="shared" si="5"/>
        <v>1.2470823253672345</v>
      </c>
    </row>
    <row r="27" spans="1:13" ht="15.75">
      <c r="A27" s="150" t="s">
        <v>79</v>
      </c>
      <c r="B27" s="155">
        <v>1144196.3744</v>
      </c>
      <c r="C27" s="155">
        <v>1393985.3476</v>
      </c>
      <c r="D27" s="139">
        <f t="shared" si="0"/>
        <v>21.83095304169143</v>
      </c>
      <c r="E27" s="139">
        <f t="shared" si="1"/>
        <v>12.49522093606095</v>
      </c>
      <c r="F27" s="155">
        <v>2324874.21221</v>
      </c>
      <c r="G27" s="155">
        <v>2702938.70414</v>
      </c>
      <c r="H27" s="139">
        <f t="shared" si="2"/>
        <v>16.261718158532805</v>
      </c>
      <c r="I27" s="139">
        <f t="shared" si="3"/>
        <v>12.459064886242931</v>
      </c>
      <c r="J27" s="155">
        <v>12925413.771</v>
      </c>
      <c r="K27" s="155">
        <v>16148335.5036</v>
      </c>
      <c r="L27" s="139">
        <f t="shared" si="4"/>
        <v>24.93476641986566</v>
      </c>
      <c r="M27" s="139">
        <f t="shared" si="5"/>
        <v>11.797965588457446</v>
      </c>
    </row>
    <row r="28" spans="1:13" ht="15">
      <c r="A28" s="149" t="s">
        <v>14</v>
      </c>
      <c r="B28" s="156">
        <v>1144196.3744</v>
      </c>
      <c r="C28" s="156">
        <v>1393985.3476</v>
      </c>
      <c r="D28" s="134">
        <f t="shared" si="0"/>
        <v>21.83095304169143</v>
      </c>
      <c r="E28" s="134">
        <f t="shared" si="1"/>
        <v>12.49522093606095</v>
      </c>
      <c r="F28" s="156">
        <v>2324874.21221</v>
      </c>
      <c r="G28" s="158">
        <v>2702938.70414</v>
      </c>
      <c r="H28" s="134">
        <f t="shared" si="2"/>
        <v>16.261718158532805</v>
      </c>
      <c r="I28" s="134">
        <f t="shared" si="3"/>
        <v>12.459064886242931</v>
      </c>
      <c r="J28" s="156">
        <v>12925413.771</v>
      </c>
      <c r="K28" s="156">
        <v>16148335.5036</v>
      </c>
      <c r="L28" s="134">
        <f t="shared" si="4"/>
        <v>24.93476641986566</v>
      </c>
      <c r="M28" s="134">
        <f t="shared" si="5"/>
        <v>11.797965588457446</v>
      </c>
    </row>
    <row r="29" spans="1:13" ht="15.75">
      <c r="A29" s="150" t="s">
        <v>80</v>
      </c>
      <c r="B29" s="155">
        <v>6531902.79823</v>
      </c>
      <c r="C29" s="155">
        <v>7065964.13116</v>
      </c>
      <c r="D29" s="139">
        <f t="shared" si="0"/>
        <v>8.176198413036998</v>
      </c>
      <c r="E29" s="139">
        <f t="shared" si="1"/>
        <v>63.3369519250219</v>
      </c>
      <c r="F29" s="155">
        <v>12480148.105</v>
      </c>
      <c r="G29" s="155">
        <v>13689602.81984</v>
      </c>
      <c r="H29" s="139">
        <f t="shared" si="2"/>
        <v>9.691028541203346</v>
      </c>
      <c r="I29" s="139">
        <f t="shared" si="3"/>
        <v>63.10156036392549</v>
      </c>
      <c r="J29" s="155">
        <v>74149987.942</v>
      </c>
      <c r="K29" s="155">
        <v>85903571.29616</v>
      </c>
      <c r="L29" s="139">
        <f t="shared" si="4"/>
        <v>15.851092738347617</v>
      </c>
      <c r="M29" s="139">
        <f t="shared" si="5"/>
        <v>62.76110487373491</v>
      </c>
    </row>
    <row r="30" spans="1:13" ht="14.25">
      <c r="A30" s="149" t="s">
        <v>15</v>
      </c>
      <c r="B30" s="156">
        <v>1289260.83158</v>
      </c>
      <c r="C30" s="156">
        <v>1313712.00698</v>
      </c>
      <c r="D30" s="134">
        <f t="shared" si="0"/>
        <v>1.8965266609422196</v>
      </c>
      <c r="E30" s="134">
        <f t="shared" si="1"/>
        <v>11.775677414280409</v>
      </c>
      <c r="F30" s="156">
        <v>2587006.37476</v>
      </c>
      <c r="G30" s="156">
        <v>2556120.47576</v>
      </c>
      <c r="H30" s="134">
        <f t="shared" si="2"/>
        <v>-1.1938856935698712</v>
      </c>
      <c r="I30" s="134">
        <f t="shared" si="3"/>
        <v>11.782313382012404</v>
      </c>
      <c r="J30" s="156">
        <v>14910315.321</v>
      </c>
      <c r="K30" s="156">
        <v>16134444.78998</v>
      </c>
      <c r="L30" s="134">
        <f t="shared" si="4"/>
        <v>8.209950243345356</v>
      </c>
      <c r="M30" s="134">
        <f t="shared" si="5"/>
        <v>11.787817040252504</v>
      </c>
    </row>
    <row r="31" spans="1:13" ht="14.25">
      <c r="A31" s="149" t="s">
        <v>121</v>
      </c>
      <c r="B31" s="156">
        <v>1633115.88191</v>
      </c>
      <c r="C31" s="156">
        <v>1642558.54264</v>
      </c>
      <c r="D31" s="134">
        <f t="shared" si="0"/>
        <v>0.5781990631893505</v>
      </c>
      <c r="E31" s="134">
        <f t="shared" si="1"/>
        <v>14.723348366636083</v>
      </c>
      <c r="F31" s="156">
        <v>3121791.65726</v>
      </c>
      <c r="G31" s="156">
        <v>3227308.58673</v>
      </c>
      <c r="H31" s="134">
        <f t="shared" si="2"/>
        <v>3.3800118987636942</v>
      </c>
      <c r="I31" s="134">
        <f t="shared" si="3"/>
        <v>14.87612243237736</v>
      </c>
      <c r="J31" s="156">
        <v>17672654.542999998</v>
      </c>
      <c r="K31" s="156">
        <v>20526618.81864</v>
      </c>
      <c r="L31" s="134">
        <f t="shared" si="4"/>
        <v>16.149041269923067</v>
      </c>
      <c r="M31" s="134">
        <f t="shared" si="5"/>
        <v>14.996737119792286</v>
      </c>
    </row>
    <row r="32" spans="1:13" ht="14.25">
      <c r="A32" s="149" t="s">
        <v>122</v>
      </c>
      <c r="B32" s="156">
        <v>74547.07595</v>
      </c>
      <c r="C32" s="156">
        <v>112328.3544</v>
      </c>
      <c r="D32" s="134">
        <f t="shared" si="0"/>
        <v>50.68110045703275</v>
      </c>
      <c r="E32" s="134">
        <f t="shared" si="1"/>
        <v>1.0068740019603875</v>
      </c>
      <c r="F32" s="156">
        <v>144646.65322</v>
      </c>
      <c r="G32" s="156">
        <v>148372.80513</v>
      </c>
      <c r="H32" s="134">
        <f t="shared" si="2"/>
        <v>2.576037417424863</v>
      </c>
      <c r="I32" s="134">
        <f t="shared" si="3"/>
        <v>0.6839172503753528</v>
      </c>
      <c r="J32" s="156">
        <v>1164438.524</v>
      </c>
      <c r="K32" s="156">
        <v>1334694.6944000002</v>
      </c>
      <c r="L32" s="134">
        <f t="shared" si="4"/>
        <v>14.621310347509612</v>
      </c>
      <c r="M32" s="134">
        <f t="shared" si="5"/>
        <v>0.975127255197136</v>
      </c>
    </row>
    <row r="33" spans="1:13" ht="14.25">
      <c r="A33" s="149" t="s">
        <v>142</v>
      </c>
      <c r="B33" s="156">
        <v>759292.69535</v>
      </c>
      <c r="C33" s="156">
        <v>954396.22635</v>
      </c>
      <c r="D33" s="134">
        <f t="shared" si="0"/>
        <v>25.695431049822748</v>
      </c>
      <c r="E33" s="134">
        <f t="shared" si="1"/>
        <v>8.554890285839676</v>
      </c>
      <c r="F33" s="156">
        <v>1497084.47118</v>
      </c>
      <c r="G33" s="156">
        <v>1779746.7521</v>
      </c>
      <c r="H33" s="134">
        <f t="shared" si="2"/>
        <v>18.880850503860064</v>
      </c>
      <c r="I33" s="134">
        <f t="shared" si="3"/>
        <v>8.203656350597544</v>
      </c>
      <c r="J33" s="156">
        <v>9938608.628</v>
      </c>
      <c r="K33" s="156">
        <v>11480626.72935</v>
      </c>
      <c r="L33" s="134">
        <f t="shared" si="4"/>
        <v>15.515432381608015</v>
      </c>
      <c r="M33" s="134">
        <f t="shared" si="5"/>
        <v>8.387739965930246</v>
      </c>
    </row>
    <row r="34" spans="1:13" ht="14.25">
      <c r="A34" s="149" t="s">
        <v>31</v>
      </c>
      <c r="B34" s="156">
        <v>343154.33769</v>
      </c>
      <c r="C34" s="156">
        <v>424133.04948</v>
      </c>
      <c r="D34" s="134">
        <f t="shared" si="0"/>
        <v>23.598335470599473</v>
      </c>
      <c r="E34" s="134">
        <f t="shared" si="1"/>
        <v>3.8017875644547914</v>
      </c>
      <c r="F34" s="156">
        <v>688960.60295</v>
      </c>
      <c r="G34" s="156">
        <v>814507.80494</v>
      </c>
      <c r="H34" s="134">
        <f t="shared" si="2"/>
        <v>18.222696835266113</v>
      </c>
      <c r="I34" s="134">
        <f t="shared" si="3"/>
        <v>3.7544342298829796</v>
      </c>
      <c r="J34" s="156">
        <v>4079069.0279999995</v>
      </c>
      <c r="K34" s="156">
        <v>5242110.865479999</v>
      </c>
      <c r="L34" s="134">
        <f t="shared" si="4"/>
        <v>28.512433339483067</v>
      </c>
      <c r="M34" s="134">
        <f t="shared" si="5"/>
        <v>3.8298834940619315</v>
      </c>
    </row>
    <row r="35" spans="1:13" ht="14.25">
      <c r="A35" s="149" t="s">
        <v>16</v>
      </c>
      <c r="B35" s="156">
        <v>488052.60163</v>
      </c>
      <c r="C35" s="156">
        <v>502339.4747</v>
      </c>
      <c r="D35" s="134">
        <f t="shared" si="0"/>
        <v>2.9273223874403445</v>
      </c>
      <c r="E35" s="134">
        <f t="shared" si="1"/>
        <v>4.502803944164857</v>
      </c>
      <c r="F35" s="156">
        <v>947178.99752</v>
      </c>
      <c r="G35" s="156">
        <v>985428.41997</v>
      </c>
      <c r="H35" s="134">
        <f t="shared" si="2"/>
        <v>4.038246471907484</v>
      </c>
      <c r="I35" s="134">
        <f t="shared" si="3"/>
        <v>4.542284516607433</v>
      </c>
      <c r="J35" s="156">
        <v>5345873.596000001</v>
      </c>
      <c r="K35" s="156">
        <v>6323173.4457</v>
      </c>
      <c r="L35" s="134">
        <f t="shared" si="4"/>
        <v>18.281387169933357</v>
      </c>
      <c r="M35" s="134">
        <f t="shared" si="5"/>
        <v>4.619707257480844</v>
      </c>
    </row>
    <row r="36" spans="1:13" ht="14.25">
      <c r="A36" s="149" t="s">
        <v>143</v>
      </c>
      <c r="B36" s="156">
        <v>1286297.42373</v>
      </c>
      <c r="C36" s="156">
        <v>1368937.74332</v>
      </c>
      <c r="D36" s="134">
        <f t="shared" si="0"/>
        <v>6.424666493567244</v>
      </c>
      <c r="E36" s="134">
        <f t="shared" si="1"/>
        <v>12.27070254357105</v>
      </c>
      <c r="F36" s="156">
        <v>2257679.05611</v>
      </c>
      <c r="G36" s="156">
        <v>2621363.02193</v>
      </c>
      <c r="H36" s="134">
        <f t="shared" si="2"/>
        <v>16.10875402488034</v>
      </c>
      <c r="I36" s="134">
        <f t="shared" si="3"/>
        <v>12.083045734851444</v>
      </c>
      <c r="J36" s="156">
        <v>13048989.465</v>
      </c>
      <c r="K36" s="156">
        <v>15665716.385320002</v>
      </c>
      <c r="L36" s="134">
        <f t="shared" si="4"/>
        <v>20.053100106629614</v>
      </c>
      <c r="M36" s="134">
        <f t="shared" si="5"/>
        <v>11.445364309611728</v>
      </c>
    </row>
    <row r="37" spans="1:13" ht="14.25">
      <c r="A37" s="147" t="s">
        <v>155</v>
      </c>
      <c r="B37" s="156">
        <v>226694.16846</v>
      </c>
      <c r="C37" s="156">
        <v>236952.43239</v>
      </c>
      <c r="D37" s="134">
        <f t="shared" si="0"/>
        <v>4.525155631345708</v>
      </c>
      <c r="E37" s="134">
        <f t="shared" si="1"/>
        <v>2.123962779915589</v>
      </c>
      <c r="F37" s="156">
        <v>450301.23765</v>
      </c>
      <c r="G37" s="156">
        <v>445699.45774</v>
      </c>
      <c r="H37" s="134">
        <f t="shared" si="2"/>
        <v>-1.02193365801424</v>
      </c>
      <c r="I37" s="134">
        <f t="shared" si="3"/>
        <v>2.0544300376625664</v>
      </c>
      <c r="J37" s="156">
        <v>3140423.971</v>
      </c>
      <c r="K37" s="156">
        <v>3157926.5563900005</v>
      </c>
      <c r="L37" s="134">
        <f t="shared" si="4"/>
        <v>0.5573319256134478</v>
      </c>
      <c r="M37" s="134">
        <f t="shared" si="5"/>
        <v>2.3071795130129233</v>
      </c>
    </row>
    <row r="38" spans="1:13" ht="14.25">
      <c r="A38" s="149" t="s">
        <v>154</v>
      </c>
      <c r="B38" s="156">
        <v>115831.09012</v>
      </c>
      <c r="C38" s="156">
        <v>135743.28763</v>
      </c>
      <c r="D38" s="134">
        <f t="shared" si="0"/>
        <v>17.19071925281127</v>
      </c>
      <c r="E38" s="134">
        <f t="shared" si="1"/>
        <v>1.2167576742785264</v>
      </c>
      <c r="F38" s="156">
        <v>202032.16812</v>
      </c>
      <c r="G38" s="156">
        <v>413638.3613</v>
      </c>
      <c r="H38" s="134">
        <f t="shared" si="2"/>
        <v>104.73886171152378</v>
      </c>
      <c r="I38" s="134">
        <f t="shared" si="3"/>
        <v>1.9066459683241734</v>
      </c>
      <c r="J38" s="156">
        <v>1259983.892</v>
      </c>
      <c r="K38" s="156">
        <v>1685543.6246299997</v>
      </c>
      <c r="L38" s="134">
        <f t="shared" si="4"/>
        <v>33.775013738826416</v>
      </c>
      <c r="M38" s="134">
        <f t="shared" si="5"/>
        <v>1.2314573026300653</v>
      </c>
    </row>
    <row r="39" spans="1:13" ht="14.25">
      <c r="A39" s="149" t="s">
        <v>161</v>
      </c>
      <c r="B39" s="156">
        <v>23810.59436</v>
      </c>
      <c r="C39" s="156">
        <v>77191.16471</v>
      </c>
      <c r="D39" s="134">
        <f>(C39-B39)/B39*100</f>
        <v>224.18831526387817</v>
      </c>
      <c r="E39" s="134">
        <f t="shared" si="1"/>
        <v>0.6919159222325537</v>
      </c>
      <c r="F39" s="156">
        <v>39818.79806</v>
      </c>
      <c r="G39" s="156">
        <v>136142.42417</v>
      </c>
      <c r="H39" s="134">
        <f t="shared" si="2"/>
        <v>241.90490623262178</v>
      </c>
      <c r="I39" s="134">
        <f t="shared" si="3"/>
        <v>0.6275419024139965</v>
      </c>
      <c r="J39" s="156">
        <v>303968.56000000006</v>
      </c>
      <c r="K39" s="156">
        <v>470248.69371</v>
      </c>
      <c r="L39" s="134">
        <f aca="true" t="shared" si="6" ref="L39:L45">(K39-J39)/J39*100</f>
        <v>54.70306985367168</v>
      </c>
      <c r="M39" s="134">
        <f>K39/K$45*100</f>
        <v>0.3435634530364332</v>
      </c>
    </row>
    <row r="40" spans="1:13" ht="14.25">
      <c r="A40" s="149" t="s">
        <v>162</v>
      </c>
      <c r="B40" s="156">
        <v>284892.30333</v>
      </c>
      <c r="C40" s="156">
        <v>292066.63438</v>
      </c>
      <c r="D40" s="134">
        <f>(C40-B40)/B40*100</f>
        <v>2.518260748409801</v>
      </c>
      <c r="E40" s="134">
        <f t="shared" si="1"/>
        <v>2.61798815239558</v>
      </c>
      <c r="F40" s="156">
        <v>532184.72825</v>
      </c>
      <c r="G40" s="156">
        <v>549926.12571</v>
      </c>
      <c r="H40" s="134">
        <f t="shared" si="2"/>
        <v>3.3336915770468663</v>
      </c>
      <c r="I40" s="134">
        <f t="shared" si="3"/>
        <v>2.5348578095266334</v>
      </c>
      <c r="J40" s="156">
        <v>3223100.874</v>
      </c>
      <c r="K40" s="156">
        <v>3809015.55038</v>
      </c>
      <c r="L40" s="134">
        <f t="shared" si="6"/>
        <v>18.17860188945486</v>
      </c>
      <c r="M40" s="134">
        <f>K40/K$45*100</f>
        <v>2.7828647961434925</v>
      </c>
    </row>
    <row r="41" spans="1:13" ht="14.25">
      <c r="A41" s="149" t="s">
        <v>81</v>
      </c>
      <c r="B41" s="156">
        <v>6953.79412</v>
      </c>
      <c r="C41" s="156">
        <v>5605.21418</v>
      </c>
      <c r="D41" s="134">
        <f t="shared" si="0"/>
        <v>-19.39344071348491</v>
      </c>
      <c r="E41" s="134">
        <f t="shared" si="1"/>
        <v>0.050243275292402155</v>
      </c>
      <c r="F41" s="156">
        <v>11463.35992</v>
      </c>
      <c r="G41" s="156">
        <v>11348.58436</v>
      </c>
      <c r="H41" s="134">
        <f t="shared" si="2"/>
        <v>-1.0012383873575526</v>
      </c>
      <c r="I41" s="134">
        <f t="shared" si="3"/>
        <v>0.05231074929360226</v>
      </c>
      <c r="J41" s="156">
        <v>62561.54499999999</v>
      </c>
      <c r="K41" s="156">
        <v>73449.13918</v>
      </c>
      <c r="L41" s="134">
        <f t="shared" si="6"/>
        <v>17.403013592455252</v>
      </c>
      <c r="M41" s="134">
        <f t="shared" si="5"/>
        <v>0.05366190319456012</v>
      </c>
    </row>
    <row r="42" spans="1:13" ht="15.75">
      <c r="A42" s="146" t="s">
        <v>17</v>
      </c>
      <c r="B42" s="155">
        <v>246499.15732</v>
      </c>
      <c r="C42" s="155">
        <v>258535.51701</v>
      </c>
      <c r="D42" s="140">
        <f t="shared" si="0"/>
        <v>4.882921232211217</v>
      </c>
      <c r="E42" s="140">
        <f t="shared" si="1"/>
        <v>2.317426370672057</v>
      </c>
      <c r="F42" s="155">
        <v>540822.11642</v>
      </c>
      <c r="G42" s="155">
        <v>531717.6139</v>
      </c>
      <c r="H42" s="139">
        <f t="shared" si="2"/>
        <v>-1.683456028068472</v>
      </c>
      <c r="I42" s="139">
        <f t="shared" si="3"/>
        <v>2.4509265573028087</v>
      </c>
      <c r="J42" s="155">
        <v>3715117.9409999996</v>
      </c>
      <c r="K42" s="155">
        <v>3858543.7870099996</v>
      </c>
      <c r="L42" s="140">
        <f t="shared" si="6"/>
        <v>3.8606000748227656</v>
      </c>
      <c r="M42" s="140">
        <f t="shared" si="5"/>
        <v>2.819050100275144</v>
      </c>
    </row>
    <row r="43" spans="1:13" ht="14.25">
      <c r="A43" s="149" t="s">
        <v>84</v>
      </c>
      <c r="B43" s="156">
        <v>246499.15732</v>
      </c>
      <c r="C43" s="156">
        <v>258535.51701</v>
      </c>
      <c r="D43" s="134">
        <f t="shared" si="0"/>
        <v>4.882921232211217</v>
      </c>
      <c r="E43" s="134">
        <f t="shared" si="1"/>
        <v>2.317426370672057</v>
      </c>
      <c r="F43" s="156">
        <v>540822.11642</v>
      </c>
      <c r="G43" s="156">
        <v>531717.6139</v>
      </c>
      <c r="H43" s="134">
        <f t="shared" si="2"/>
        <v>-1.683456028068472</v>
      </c>
      <c r="I43" s="134">
        <f t="shared" si="3"/>
        <v>2.4509265573028087</v>
      </c>
      <c r="J43" s="156">
        <v>3715117.9409999996</v>
      </c>
      <c r="K43" s="156">
        <v>3858543.7870099996</v>
      </c>
      <c r="L43" s="134">
        <f t="shared" si="6"/>
        <v>3.8606000748227656</v>
      </c>
      <c r="M43" s="134">
        <f t="shared" si="5"/>
        <v>2.819050100275144</v>
      </c>
    </row>
    <row r="44" spans="1:13" ht="15.75">
      <c r="A44" s="145" t="s">
        <v>125</v>
      </c>
      <c r="B44" s="156"/>
      <c r="C44" s="156"/>
      <c r="D44" s="138"/>
      <c r="E44" s="138"/>
      <c r="F44" s="156">
        <f>(F45-F46)</f>
        <v>107167.05338000134</v>
      </c>
      <c r="G44" s="156">
        <f>(G45-G46)</f>
        <v>164381.1597900018</v>
      </c>
      <c r="H44" s="134">
        <f t="shared" si="2"/>
        <v>53.38777600530473</v>
      </c>
      <c r="I44" s="134">
        <f t="shared" si="3"/>
        <v>0.7577069849059443</v>
      </c>
      <c r="J44" s="155">
        <f>J45-J46</f>
        <v>1603769.9240000248</v>
      </c>
      <c r="K44" s="156">
        <f>K45-K46</f>
        <v>1629405</v>
      </c>
      <c r="L44" s="137">
        <f t="shared" si="6"/>
        <v>1.598426034579684</v>
      </c>
      <c r="M44" s="137">
        <f t="shared" si="5"/>
        <v>1.1904424524357269</v>
      </c>
    </row>
    <row r="45" spans="1:13" s="82" customFormat="1" ht="22.5" customHeight="1" thickBot="1">
      <c r="A45" s="144" t="s">
        <v>128</v>
      </c>
      <c r="B45" s="157">
        <v>10104890.87472</v>
      </c>
      <c r="C45" s="157">
        <v>11156148.05639</v>
      </c>
      <c r="D45" s="136">
        <f>(C45-B45)/B45*100</f>
        <v>10.403449128777757</v>
      </c>
      <c r="E45" s="135">
        <f>C45/C$45*100</f>
        <v>100</v>
      </c>
      <c r="F45" s="157">
        <v>19717803.05338</v>
      </c>
      <c r="G45" s="157">
        <v>21694555.15979</v>
      </c>
      <c r="H45" s="136">
        <f t="shared" si="2"/>
        <v>10.025214782085715</v>
      </c>
      <c r="I45" s="135">
        <f t="shared" si="3"/>
        <v>100</v>
      </c>
      <c r="J45" s="157">
        <v>117401870</v>
      </c>
      <c r="K45" s="157">
        <v>136873899</v>
      </c>
      <c r="L45" s="136">
        <f t="shared" si="6"/>
        <v>16.585791180327877</v>
      </c>
      <c r="M45" s="135">
        <f t="shared" si="5"/>
        <v>100</v>
      </c>
    </row>
    <row r="46" spans="6:11" ht="20.25" customHeight="1" hidden="1">
      <c r="F46" s="152">
        <v>19610636</v>
      </c>
      <c r="G46" s="152">
        <v>21530174</v>
      </c>
      <c r="J46" s="152">
        <v>115798100.07599998</v>
      </c>
      <c r="K46" s="152">
        <v>135244494</v>
      </c>
    </row>
    <row r="47" ht="19.5" customHeight="1"/>
    <row r="48" ht="24" customHeight="1">
      <c r="A48" s="130" t="s">
        <v>129</v>
      </c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3937007874015748" footer="0.35433070866141736"/>
  <pageSetup horizontalDpi="300" verticalDpi="300" orientation="landscape" paperSize="9" scale="6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C51"/>
  <sheetViews>
    <sheetView zoomScalePageLayoutView="0" workbookViewId="0" topLeftCell="A1">
      <selection activeCell="I24" sqref="I24"/>
    </sheetView>
  </sheetViews>
  <sheetFormatPr defaultColWidth="9.140625" defaultRowHeight="12.75"/>
  <cols>
    <col min="1" max="1" width="2.421875" style="0" customWidth="1"/>
    <col min="5" max="5" width="20.57421875" style="0" customWidth="1"/>
    <col min="7" max="7" width="6.57421875" style="0" customWidth="1"/>
    <col min="8" max="8" width="8.57421875" style="0" customWidth="1"/>
    <col min="10" max="10" width="9.00390625" style="0" customWidth="1"/>
    <col min="11" max="11" width="9.421875" style="0" customWidth="1"/>
  </cols>
  <sheetData>
    <row r="2" ht="15">
      <c r="C2" s="36" t="s">
        <v>69</v>
      </c>
    </row>
    <row r="14" ht="12.75" customHeight="1"/>
    <row r="16" ht="12.75" customHeight="1"/>
    <row r="21" ht="15">
      <c r="C21" s="36" t="s">
        <v>70</v>
      </c>
    </row>
    <row r="34" ht="12.75" customHeight="1"/>
    <row r="50" ht="12.75" customHeight="1"/>
    <row r="51" ht="12.75">
      <c r="B51" s="14"/>
    </row>
    <row r="66" ht="12.75" customHeight="1"/>
  </sheetData>
  <sheetProtection/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5"/>
  <sheetViews>
    <sheetView zoomScalePageLayoutView="0" workbookViewId="0" topLeftCell="A1">
      <selection activeCell="D54" sqref="D54"/>
    </sheetView>
  </sheetViews>
  <sheetFormatPr defaultColWidth="9.140625" defaultRowHeight="12.75"/>
  <cols>
    <col min="4" max="4" width="17.421875" style="0" customWidth="1"/>
  </cols>
  <sheetData>
    <row r="1" ht="15">
      <c r="B1" s="36" t="s">
        <v>10</v>
      </c>
    </row>
    <row r="2" ht="15">
      <c r="B2" s="36" t="s">
        <v>71</v>
      </c>
    </row>
    <row r="11" ht="12.75" customHeight="1"/>
    <row r="14" ht="12.75" customHeight="1"/>
    <row r="25" ht="12.75" customHeight="1"/>
    <row r="31" ht="12.75" customHeight="1"/>
    <row r="40" ht="12.75" customHeight="1"/>
    <row r="45" ht="12.75">
      <c r="A45" s="14"/>
    </row>
    <row r="47" ht="12.75" customHeight="1"/>
    <row r="54" ht="12.75" customHeight="1"/>
    <row r="69" ht="12.75" customHeight="1"/>
    <row r="71" ht="12.75" customHeight="1"/>
    <row r="82" ht="12.75" customHeight="1"/>
  </sheetData>
  <sheetProtection/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1"/>
  <sheetViews>
    <sheetView zoomScalePageLayoutView="0" workbookViewId="0" topLeftCell="A100">
      <selection activeCell="I196" sqref="I196"/>
    </sheetView>
  </sheetViews>
  <sheetFormatPr defaultColWidth="9.140625" defaultRowHeight="12.75"/>
  <cols>
    <col min="4" max="4" width="22.28125" style="0" customWidth="1"/>
    <col min="9" max="9" width="17.8515625" style="0" customWidth="1"/>
  </cols>
  <sheetData>
    <row r="1" ht="15">
      <c r="B1" s="36" t="s">
        <v>73</v>
      </c>
    </row>
    <row r="10" ht="12.75" customHeight="1"/>
    <row r="13" ht="12.75" customHeight="1"/>
    <row r="18" ht="15">
      <c r="B18" s="36" t="s">
        <v>72</v>
      </c>
    </row>
    <row r="19" ht="15">
      <c r="B19" s="36"/>
    </row>
    <row r="20" ht="15">
      <c r="B20" s="36"/>
    </row>
    <row r="21" ht="15">
      <c r="B21" s="36"/>
    </row>
    <row r="26" ht="12.75" customHeight="1"/>
    <row r="29" ht="12.75" customHeight="1"/>
    <row r="40" ht="12.75" customHeight="1"/>
    <row r="42" ht="12.75" customHeight="1"/>
    <row r="44" ht="12.75" customHeight="1"/>
    <row r="51" ht="12.75">
      <c r="A51" s="14"/>
    </row>
    <row r="53" ht="12.75" customHeight="1"/>
    <row r="54" ht="12.75" customHeight="1"/>
    <row r="57" ht="12.75" customHeight="1"/>
    <row r="64" ht="12.75" customHeight="1"/>
    <row r="67" ht="12.75" customHeight="1"/>
    <row r="69" ht="12.75" customHeight="1"/>
    <row r="77" ht="12.75" customHeight="1"/>
    <row r="96" ht="12.75" customHeight="1"/>
    <row r="114" ht="12.75" customHeight="1"/>
    <row r="127" ht="12.75" customHeight="1"/>
    <row r="147" ht="12.75" customHeight="1"/>
  </sheetData>
  <sheetProtection/>
  <printOptions/>
  <pageMargins left="0" right="0" top="0" bottom="0.1968503937007874" header="0.5118110236220472" footer="0.5118110236220472"/>
  <pageSetup horizontalDpi="300" verticalDpi="3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73"/>
  <sheetViews>
    <sheetView zoomScalePageLayoutView="0" workbookViewId="0" topLeftCell="A55">
      <selection activeCell="O72" sqref="O72"/>
    </sheetView>
  </sheetViews>
  <sheetFormatPr defaultColWidth="9.140625" defaultRowHeight="12.75"/>
  <cols>
    <col min="1" max="1" width="7.00390625" style="0" customWidth="1"/>
    <col min="2" max="2" width="40.28125" style="0" customWidth="1"/>
    <col min="3" max="3" width="11.28125" style="25" customWidth="1"/>
    <col min="4" max="4" width="13.140625" style="25" customWidth="1"/>
    <col min="5" max="5" width="13.57421875" style="26" customWidth="1"/>
    <col min="6" max="6" width="13.421875" style="26" customWidth="1"/>
    <col min="7" max="7" width="13.00390625" style="26" customWidth="1"/>
    <col min="8" max="8" width="13.57421875" style="26" customWidth="1"/>
    <col min="9" max="9" width="13.421875" style="26" customWidth="1"/>
    <col min="10" max="10" width="13.57421875" style="26" customWidth="1"/>
    <col min="11" max="12" width="11.7109375" style="26" customWidth="1"/>
    <col min="13" max="13" width="11.28125" style="26" bestFit="1" customWidth="1"/>
    <col min="14" max="14" width="11.140625" style="26" customWidth="1"/>
    <col min="15" max="15" width="12.421875" style="25" bestFit="1" customWidth="1"/>
  </cols>
  <sheetData>
    <row r="1" spans="2:15" ht="16.5" thickBot="1">
      <c r="B1" s="16" t="s">
        <v>117</v>
      </c>
      <c r="C1" s="17" t="s">
        <v>20</v>
      </c>
      <c r="D1" s="17" t="s">
        <v>21</v>
      </c>
      <c r="E1" s="17" t="s">
        <v>22</v>
      </c>
      <c r="F1" s="17" t="s">
        <v>23</v>
      </c>
      <c r="G1" s="17" t="s">
        <v>24</v>
      </c>
      <c r="H1" s="17" t="s">
        <v>25</v>
      </c>
      <c r="I1" s="17" t="s">
        <v>26</v>
      </c>
      <c r="J1" s="17" t="s">
        <v>27</v>
      </c>
      <c r="K1" s="17" t="s">
        <v>28</v>
      </c>
      <c r="L1" s="17" t="s">
        <v>0</v>
      </c>
      <c r="M1" s="17" t="s">
        <v>29</v>
      </c>
      <c r="N1" s="17" t="s">
        <v>30</v>
      </c>
      <c r="O1" s="18" t="s">
        <v>19</v>
      </c>
    </row>
    <row r="2" spans="1:15" s="53" customFormat="1" ht="16.5" thickBot="1" thickTop="1">
      <c r="A2" s="19">
        <v>2012</v>
      </c>
      <c r="B2" s="20" t="s">
        <v>2</v>
      </c>
      <c r="C2" s="69">
        <v>1519413.842</v>
      </c>
      <c r="D2" s="69">
        <v>1544129.762</v>
      </c>
      <c r="E2" s="69"/>
      <c r="F2" s="69"/>
      <c r="G2" s="69"/>
      <c r="H2" s="69"/>
      <c r="I2" s="69"/>
      <c r="J2" s="69"/>
      <c r="K2" s="69"/>
      <c r="L2" s="69"/>
      <c r="M2" s="69"/>
      <c r="N2" s="69"/>
      <c r="O2" s="70">
        <f>SUM(C2:N2)</f>
        <v>3063543.6040000003</v>
      </c>
    </row>
    <row r="3" spans="1:15" ht="16.5" thickBot="1" thickTop="1">
      <c r="A3" s="52">
        <v>2011</v>
      </c>
      <c r="B3" s="20" t="s">
        <v>2</v>
      </c>
      <c r="C3" s="69">
        <v>1392157.215</v>
      </c>
      <c r="D3" s="69">
        <v>1347938.855</v>
      </c>
      <c r="E3" s="69">
        <v>1477195.374</v>
      </c>
      <c r="F3" s="69">
        <v>1323502.034</v>
      </c>
      <c r="G3" s="69">
        <v>1378860.87</v>
      </c>
      <c r="H3" s="69">
        <v>1365499.948</v>
      </c>
      <c r="I3" s="69">
        <v>1360818.793</v>
      </c>
      <c r="J3" s="69">
        <v>1418143.461</v>
      </c>
      <c r="K3" s="69">
        <v>1477816.106</v>
      </c>
      <c r="L3" s="69">
        <v>1766862.824</v>
      </c>
      <c r="M3" s="69">
        <v>1705800.37</v>
      </c>
      <c r="N3" s="69">
        <v>1872627.818</v>
      </c>
      <c r="O3" s="70">
        <f>SUM(C3:N3)</f>
        <v>17887223.668</v>
      </c>
    </row>
    <row r="4" spans="1:15" s="53" customFormat="1" ht="15.75" thickTop="1">
      <c r="A4" s="19">
        <v>2012</v>
      </c>
      <c r="B4" s="22" t="s">
        <v>46</v>
      </c>
      <c r="C4" s="23">
        <v>472889.825</v>
      </c>
      <c r="D4" s="23">
        <v>500244.949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70">
        <f>SUM(C4:N4)</f>
        <v>973134.774</v>
      </c>
    </row>
    <row r="5" spans="1:15" ht="15">
      <c r="A5" s="52">
        <v>2011</v>
      </c>
      <c r="B5" s="22" t="s">
        <v>46</v>
      </c>
      <c r="C5" s="23">
        <v>387943.706</v>
      </c>
      <c r="D5" s="23">
        <v>381463.528</v>
      </c>
      <c r="E5" s="23">
        <v>438873.956</v>
      </c>
      <c r="F5" s="23">
        <v>379596.218</v>
      </c>
      <c r="G5" s="23">
        <v>461757.034</v>
      </c>
      <c r="H5" s="23">
        <v>475282.803</v>
      </c>
      <c r="I5" s="23">
        <v>454903.536</v>
      </c>
      <c r="J5" s="23">
        <v>488914.711</v>
      </c>
      <c r="K5" s="23">
        <v>454248.394</v>
      </c>
      <c r="L5" s="23">
        <v>476037.81</v>
      </c>
      <c r="M5" s="23">
        <v>490212.962</v>
      </c>
      <c r="N5" s="23">
        <v>569793.57</v>
      </c>
      <c r="O5" s="129">
        <f>SUM(C5:N5)</f>
        <v>5459028.228</v>
      </c>
    </row>
    <row r="6" spans="1:15" s="53" customFormat="1" ht="15">
      <c r="A6" s="19">
        <v>2012</v>
      </c>
      <c r="B6" s="22" t="s">
        <v>47</v>
      </c>
      <c r="C6" s="23">
        <v>194836.654</v>
      </c>
      <c r="D6" s="23">
        <v>179763.464</v>
      </c>
      <c r="E6" s="23"/>
      <c r="F6" s="23"/>
      <c r="G6" s="23"/>
      <c r="H6" s="23"/>
      <c r="I6" s="23"/>
      <c r="J6" s="23"/>
      <c r="K6" s="23"/>
      <c r="L6" s="23"/>
      <c r="M6" s="23"/>
      <c r="N6" s="23"/>
      <c r="O6" s="129">
        <f>SUM(C6:N6)</f>
        <v>374600.118</v>
      </c>
    </row>
    <row r="7" spans="1:15" ht="15">
      <c r="A7" s="52">
        <v>2011</v>
      </c>
      <c r="B7" s="22" t="s">
        <v>47</v>
      </c>
      <c r="C7" s="23">
        <v>248442.981</v>
      </c>
      <c r="D7" s="23">
        <v>234851.854</v>
      </c>
      <c r="E7" s="23">
        <v>216565.357</v>
      </c>
      <c r="F7" s="23">
        <v>185956.119</v>
      </c>
      <c r="G7" s="23">
        <v>173109.126</v>
      </c>
      <c r="H7" s="23">
        <v>138120.778</v>
      </c>
      <c r="I7" s="23">
        <v>131846.907</v>
      </c>
      <c r="J7" s="23">
        <v>67640.8</v>
      </c>
      <c r="K7" s="23">
        <v>118779.435</v>
      </c>
      <c r="L7" s="23">
        <v>202363.91</v>
      </c>
      <c r="M7" s="23">
        <v>278984.189</v>
      </c>
      <c r="N7" s="23">
        <v>342646.411</v>
      </c>
      <c r="O7" s="129">
        <f aca="true" t="shared" si="0" ref="O7:O61">SUM(C7:N7)</f>
        <v>2339307.867</v>
      </c>
    </row>
    <row r="8" spans="1:15" s="53" customFormat="1" ht="15">
      <c r="A8" s="19">
        <v>2012</v>
      </c>
      <c r="B8" s="22" t="s">
        <v>48</v>
      </c>
      <c r="C8" s="23">
        <v>93871.517</v>
      </c>
      <c r="D8" s="23">
        <v>91336.087</v>
      </c>
      <c r="E8" s="23"/>
      <c r="F8" s="23"/>
      <c r="G8" s="23"/>
      <c r="H8" s="23"/>
      <c r="I8" s="23"/>
      <c r="J8" s="23"/>
      <c r="K8" s="23"/>
      <c r="L8" s="23"/>
      <c r="M8" s="23"/>
      <c r="N8" s="23"/>
      <c r="O8" s="129">
        <f t="shared" si="0"/>
        <v>185207.604</v>
      </c>
    </row>
    <row r="9" spans="1:15" ht="15">
      <c r="A9" s="52">
        <v>2011</v>
      </c>
      <c r="B9" s="22" t="s">
        <v>48</v>
      </c>
      <c r="C9" s="23">
        <v>86819.777</v>
      </c>
      <c r="D9" s="23">
        <v>82730.777</v>
      </c>
      <c r="E9" s="23">
        <v>94665.038</v>
      </c>
      <c r="F9" s="23">
        <v>83318.818</v>
      </c>
      <c r="G9" s="23">
        <v>84775.491</v>
      </c>
      <c r="H9" s="23">
        <v>87594.397</v>
      </c>
      <c r="I9" s="23">
        <v>86109.084</v>
      </c>
      <c r="J9" s="23">
        <v>101545.315</v>
      </c>
      <c r="K9" s="23">
        <v>115380.083</v>
      </c>
      <c r="L9" s="23">
        <v>123852.494</v>
      </c>
      <c r="M9" s="23">
        <v>138694.662</v>
      </c>
      <c r="N9" s="23">
        <v>119269.227</v>
      </c>
      <c r="O9" s="129">
        <f t="shared" si="0"/>
        <v>1204755.163</v>
      </c>
    </row>
    <row r="10" spans="1:15" s="53" customFormat="1" ht="15">
      <c r="A10" s="19">
        <v>2012</v>
      </c>
      <c r="B10" s="22" t="s">
        <v>49</v>
      </c>
      <c r="C10" s="23">
        <v>107569.684</v>
      </c>
      <c r="D10" s="23">
        <v>96758.473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129">
        <f t="shared" si="0"/>
        <v>204328.157</v>
      </c>
    </row>
    <row r="11" spans="1:15" ht="15">
      <c r="A11" s="52">
        <v>2011</v>
      </c>
      <c r="B11" s="22" t="s">
        <v>49</v>
      </c>
      <c r="C11" s="23">
        <v>98866.04</v>
      </c>
      <c r="D11" s="23">
        <v>102110.243</v>
      </c>
      <c r="E11" s="23">
        <v>112587.176</v>
      </c>
      <c r="F11" s="23">
        <v>93120.502</v>
      </c>
      <c r="G11" s="23">
        <v>86976.696</v>
      </c>
      <c r="H11" s="23">
        <v>89708.7</v>
      </c>
      <c r="I11" s="23">
        <v>84957.519</v>
      </c>
      <c r="J11" s="23">
        <v>106909.949</v>
      </c>
      <c r="K11" s="23">
        <v>153376.439</v>
      </c>
      <c r="L11" s="23">
        <v>191354.938</v>
      </c>
      <c r="M11" s="23">
        <v>130693.983</v>
      </c>
      <c r="N11" s="23">
        <v>121932.511</v>
      </c>
      <c r="O11" s="129">
        <f t="shared" si="0"/>
        <v>1372594.696</v>
      </c>
    </row>
    <row r="12" spans="1:15" s="53" customFormat="1" ht="15">
      <c r="A12" s="19">
        <v>2012</v>
      </c>
      <c r="B12" s="22" t="s">
        <v>50</v>
      </c>
      <c r="C12" s="23">
        <v>120813.792</v>
      </c>
      <c r="D12" s="23">
        <v>144737.286</v>
      </c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129">
        <f t="shared" si="0"/>
        <v>265551.078</v>
      </c>
    </row>
    <row r="13" spans="1:15" ht="15">
      <c r="A13" s="52">
        <v>2011</v>
      </c>
      <c r="B13" s="22" t="s">
        <v>50</v>
      </c>
      <c r="C13" s="23">
        <v>115355.883</v>
      </c>
      <c r="D13" s="23">
        <v>133655.857</v>
      </c>
      <c r="E13" s="23">
        <v>130201.377</v>
      </c>
      <c r="F13" s="23">
        <v>120586.558</v>
      </c>
      <c r="G13" s="23">
        <v>120498.835</v>
      </c>
      <c r="H13" s="23">
        <v>115598.599</v>
      </c>
      <c r="I13" s="23">
        <v>118061.897</v>
      </c>
      <c r="J13" s="23">
        <v>127635.135</v>
      </c>
      <c r="K13" s="23">
        <v>164387.312</v>
      </c>
      <c r="L13" s="23">
        <v>262356.228</v>
      </c>
      <c r="M13" s="23">
        <v>205560.136</v>
      </c>
      <c r="N13" s="23">
        <v>148857.304</v>
      </c>
      <c r="O13" s="129">
        <f t="shared" si="0"/>
        <v>1762755.1209999998</v>
      </c>
    </row>
    <row r="14" spans="1:15" s="53" customFormat="1" ht="15">
      <c r="A14" s="19">
        <v>2012</v>
      </c>
      <c r="B14" s="22" t="s">
        <v>51</v>
      </c>
      <c r="C14" s="23">
        <v>14972.919</v>
      </c>
      <c r="D14" s="23">
        <v>15875.451</v>
      </c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129">
        <f t="shared" si="0"/>
        <v>30848.37</v>
      </c>
    </row>
    <row r="15" spans="1:15" ht="15">
      <c r="A15" s="52">
        <v>2011</v>
      </c>
      <c r="B15" s="22" t="s">
        <v>51</v>
      </c>
      <c r="C15" s="23">
        <v>12383.137</v>
      </c>
      <c r="D15" s="23">
        <v>15468.755</v>
      </c>
      <c r="E15" s="23">
        <v>18288.036</v>
      </c>
      <c r="F15" s="23">
        <v>16013.655</v>
      </c>
      <c r="G15" s="23">
        <v>15627.039</v>
      </c>
      <c r="H15" s="23">
        <v>14267.842</v>
      </c>
      <c r="I15" s="23">
        <v>14973.364</v>
      </c>
      <c r="J15" s="23">
        <v>14530.885</v>
      </c>
      <c r="K15" s="23">
        <v>13705.222</v>
      </c>
      <c r="L15" s="23">
        <v>12235.299</v>
      </c>
      <c r="M15" s="23">
        <v>13322.713</v>
      </c>
      <c r="N15" s="23">
        <v>20395.939</v>
      </c>
      <c r="O15" s="129">
        <f t="shared" si="0"/>
        <v>181211.886</v>
      </c>
    </row>
    <row r="16" spans="1:15" ht="15">
      <c r="A16" s="19">
        <v>2012</v>
      </c>
      <c r="B16" s="22" t="s">
        <v>146</v>
      </c>
      <c r="C16" s="23">
        <v>93304.669</v>
      </c>
      <c r="D16" s="23">
        <v>100938.591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129">
        <f t="shared" si="0"/>
        <v>194243.26</v>
      </c>
    </row>
    <row r="17" spans="1:15" ht="15">
      <c r="A17" s="52">
        <v>2011</v>
      </c>
      <c r="B17" s="22" t="s">
        <v>146</v>
      </c>
      <c r="C17" s="23">
        <v>69776.436</v>
      </c>
      <c r="D17" s="23">
        <v>53611.692</v>
      </c>
      <c r="E17" s="23">
        <v>74347.103</v>
      </c>
      <c r="F17" s="23">
        <v>47640.317</v>
      </c>
      <c r="G17" s="23">
        <v>33865.299</v>
      </c>
      <c r="H17" s="23">
        <v>37638.843</v>
      </c>
      <c r="I17" s="23">
        <v>57184.343</v>
      </c>
      <c r="J17" s="23">
        <v>91027.083</v>
      </c>
      <c r="K17" s="23">
        <v>54636.269</v>
      </c>
      <c r="L17" s="23">
        <v>52933.545</v>
      </c>
      <c r="M17" s="23">
        <v>41261.433</v>
      </c>
      <c r="N17" s="23">
        <v>63198.799</v>
      </c>
      <c r="O17" s="129">
        <f t="shared" si="0"/>
        <v>677121.162</v>
      </c>
    </row>
    <row r="18" spans="1:15" ht="15">
      <c r="A18" s="19">
        <v>2012</v>
      </c>
      <c r="B18" s="22" t="s">
        <v>131</v>
      </c>
      <c r="C18" s="23">
        <v>4772.612</v>
      </c>
      <c r="D18" s="23">
        <v>6760.989</v>
      </c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29">
        <f t="shared" si="0"/>
        <v>11533.600999999999</v>
      </c>
    </row>
    <row r="19" spans="1:15" ht="15">
      <c r="A19" s="52">
        <v>2011</v>
      </c>
      <c r="B19" s="22" t="s">
        <v>131</v>
      </c>
      <c r="C19" s="23">
        <v>5261.606</v>
      </c>
      <c r="D19" s="23">
        <v>7341.169</v>
      </c>
      <c r="E19" s="23">
        <v>11815.733</v>
      </c>
      <c r="F19" s="23">
        <v>9329.011</v>
      </c>
      <c r="G19" s="23">
        <v>7799.05</v>
      </c>
      <c r="H19" s="23">
        <v>3580.169</v>
      </c>
      <c r="I19" s="23">
        <v>3891.39</v>
      </c>
      <c r="J19" s="23">
        <v>5232.106</v>
      </c>
      <c r="K19" s="23">
        <v>7819.24</v>
      </c>
      <c r="L19" s="23">
        <v>4910.612</v>
      </c>
      <c r="M19" s="23">
        <v>4297.793</v>
      </c>
      <c r="N19" s="23">
        <v>5044.569</v>
      </c>
      <c r="O19" s="129">
        <f t="shared" si="0"/>
        <v>76322.448</v>
      </c>
    </row>
    <row r="20" spans="1:15" ht="15">
      <c r="A20" s="19">
        <v>2012</v>
      </c>
      <c r="B20" s="22" t="s">
        <v>112</v>
      </c>
      <c r="C20" s="23">
        <v>148152.422</v>
      </c>
      <c r="D20" s="23">
        <v>111375.484</v>
      </c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129">
        <f t="shared" si="0"/>
        <v>259527.906</v>
      </c>
    </row>
    <row r="21" spans="1:15" ht="15">
      <c r="A21" s="52">
        <v>2011</v>
      </c>
      <c r="B21" s="22" t="s">
        <v>112</v>
      </c>
      <c r="C21" s="23">
        <v>115267.479</v>
      </c>
      <c r="D21" s="23">
        <v>85459.212</v>
      </c>
      <c r="E21" s="23">
        <v>104072.301</v>
      </c>
      <c r="F21" s="23">
        <v>109381.776</v>
      </c>
      <c r="G21" s="23">
        <v>113124.933</v>
      </c>
      <c r="H21" s="23">
        <v>126098.469</v>
      </c>
      <c r="I21" s="23">
        <v>120570.73</v>
      </c>
      <c r="J21" s="23">
        <v>113921.153</v>
      </c>
      <c r="K21" s="23">
        <v>124246.335</v>
      </c>
      <c r="L21" s="23">
        <v>131206.167</v>
      </c>
      <c r="M21" s="23">
        <v>131965.871</v>
      </c>
      <c r="N21" s="23">
        <v>146111.938</v>
      </c>
      <c r="O21" s="129">
        <f t="shared" si="0"/>
        <v>1421426.364</v>
      </c>
    </row>
    <row r="22" spans="1:15" ht="15">
      <c r="A22" s="19">
        <v>2012</v>
      </c>
      <c r="B22" s="22" t="s">
        <v>52</v>
      </c>
      <c r="C22" s="23">
        <v>268229.748</v>
      </c>
      <c r="D22" s="23">
        <v>296338.987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129">
        <f t="shared" si="0"/>
        <v>564568.7350000001</v>
      </c>
    </row>
    <row r="23" spans="1:15" ht="15">
      <c r="A23" s="52">
        <v>2011</v>
      </c>
      <c r="B23" s="22" t="s">
        <v>52</v>
      </c>
      <c r="C23" s="23">
        <v>252040.17</v>
      </c>
      <c r="D23" s="23">
        <v>251245.768</v>
      </c>
      <c r="E23" s="23">
        <v>275779.296</v>
      </c>
      <c r="F23" s="23">
        <v>278559.059</v>
      </c>
      <c r="G23" s="23">
        <v>281327.367</v>
      </c>
      <c r="H23" s="23">
        <v>277609.348</v>
      </c>
      <c r="I23" s="23">
        <v>288320.022</v>
      </c>
      <c r="J23" s="23">
        <v>300786.324</v>
      </c>
      <c r="K23" s="23">
        <v>271237.376</v>
      </c>
      <c r="L23" s="23">
        <v>309611.821</v>
      </c>
      <c r="M23" s="23">
        <v>270806.628</v>
      </c>
      <c r="N23" s="23">
        <v>335377.551</v>
      </c>
      <c r="O23" s="129">
        <f t="shared" si="0"/>
        <v>3392700.7300000004</v>
      </c>
    </row>
    <row r="24" spans="1:15" ht="15">
      <c r="A24" s="19">
        <v>2012</v>
      </c>
      <c r="B24" s="20" t="s">
        <v>10</v>
      </c>
      <c r="C24" s="21">
        <v>8745811.164</v>
      </c>
      <c r="D24" s="21">
        <v>9353482.777</v>
      </c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129">
        <f t="shared" si="0"/>
        <v>18099293.941</v>
      </c>
    </row>
    <row r="25" spans="1:15" ht="15">
      <c r="A25" s="52">
        <v>2011</v>
      </c>
      <c r="B25" s="20" t="s">
        <v>10</v>
      </c>
      <c r="C25" s="21">
        <v>7925271.994</v>
      </c>
      <c r="D25" s="21">
        <v>8508952.321</v>
      </c>
      <c r="E25" s="21">
        <v>9905472.453</v>
      </c>
      <c r="F25" s="21">
        <v>10095615.636</v>
      </c>
      <c r="G25" s="21">
        <v>9307367.703</v>
      </c>
      <c r="H25" s="21">
        <v>9700365.754</v>
      </c>
      <c r="I25" s="21">
        <v>9774589.877</v>
      </c>
      <c r="J25" s="21">
        <v>9252718.899</v>
      </c>
      <c r="K25" s="21">
        <v>8836482.337</v>
      </c>
      <c r="L25" s="21">
        <v>9730079.029</v>
      </c>
      <c r="M25" s="21">
        <v>8649696.989</v>
      </c>
      <c r="N25" s="21">
        <v>9851256.758</v>
      </c>
      <c r="O25" s="129">
        <f t="shared" si="0"/>
        <v>111537869.75000001</v>
      </c>
    </row>
    <row r="26" spans="1:15" ht="15">
      <c r="A26" s="19">
        <v>2012</v>
      </c>
      <c r="B26" s="22" t="s">
        <v>53</v>
      </c>
      <c r="C26" s="23">
        <v>589186.01</v>
      </c>
      <c r="D26" s="23">
        <v>638447.071</v>
      </c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129">
        <f t="shared" si="0"/>
        <v>1227633.081</v>
      </c>
    </row>
    <row r="27" spans="1:15" ht="15">
      <c r="A27" s="52">
        <v>2011</v>
      </c>
      <c r="B27" s="22" t="s">
        <v>53</v>
      </c>
      <c r="C27" s="23">
        <v>606911.112</v>
      </c>
      <c r="D27" s="23">
        <v>627617.38</v>
      </c>
      <c r="E27" s="23">
        <v>733031.035</v>
      </c>
      <c r="F27" s="23">
        <v>757224.269</v>
      </c>
      <c r="G27" s="23">
        <v>695730.05</v>
      </c>
      <c r="H27" s="23">
        <v>676254.808</v>
      </c>
      <c r="I27" s="23">
        <v>624060.745</v>
      </c>
      <c r="J27" s="23">
        <v>615752.799</v>
      </c>
      <c r="K27" s="23">
        <v>628946.755</v>
      </c>
      <c r="L27" s="23">
        <v>701797.041</v>
      </c>
      <c r="M27" s="23">
        <v>633472.293</v>
      </c>
      <c r="N27" s="23">
        <v>652852.625</v>
      </c>
      <c r="O27" s="129">
        <f t="shared" si="0"/>
        <v>7953650.912</v>
      </c>
    </row>
    <row r="28" spans="1:15" ht="15">
      <c r="A28" s="19">
        <v>2012</v>
      </c>
      <c r="B28" s="22" t="s">
        <v>54</v>
      </c>
      <c r="C28" s="23">
        <v>90185.238</v>
      </c>
      <c r="D28" s="23">
        <v>104561.108</v>
      </c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129">
        <f t="shared" si="0"/>
        <v>194746.346</v>
      </c>
    </row>
    <row r="29" spans="1:15" ht="15">
      <c r="A29" s="52">
        <v>2011</v>
      </c>
      <c r="B29" s="22" t="s">
        <v>54</v>
      </c>
      <c r="C29" s="23">
        <v>89242.394</v>
      </c>
      <c r="D29" s="23">
        <v>101715.366</v>
      </c>
      <c r="E29" s="23">
        <v>112342.697</v>
      </c>
      <c r="F29" s="23">
        <v>113094.338</v>
      </c>
      <c r="G29" s="23">
        <v>112835.894</v>
      </c>
      <c r="H29" s="23">
        <v>132634.078</v>
      </c>
      <c r="I29" s="23">
        <v>153340.197</v>
      </c>
      <c r="J29" s="23">
        <v>152874.162</v>
      </c>
      <c r="K29" s="23">
        <v>107349.218</v>
      </c>
      <c r="L29" s="23">
        <v>139504.878</v>
      </c>
      <c r="M29" s="23">
        <v>100961.478</v>
      </c>
      <c r="N29" s="23">
        <v>124515.956</v>
      </c>
      <c r="O29" s="129">
        <f t="shared" si="0"/>
        <v>1440410.6560000002</v>
      </c>
    </row>
    <row r="30" spans="1:15" s="53" customFormat="1" ht="15">
      <c r="A30" s="19">
        <v>2012</v>
      </c>
      <c r="B30" s="22" t="s">
        <v>55</v>
      </c>
      <c r="C30" s="23">
        <v>133847.871</v>
      </c>
      <c r="D30" s="23">
        <v>150525.119</v>
      </c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129">
        <f t="shared" si="0"/>
        <v>284372.99</v>
      </c>
    </row>
    <row r="31" spans="1:15" ht="15">
      <c r="A31" s="52">
        <v>2011</v>
      </c>
      <c r="B31" s="22" t="s">
        <v>55</v>
      </c>
      <c r="C31" s="23">
        <v>101365.806</v>
      </c>
      <c r="D31" s="23">
        <v>105020.95</v>
      </c>
      <c r="E31" s="23">
        <v>121291.349</v>
      </c>
      <c r="F31" s="23">
        <v>132538.219</v>
      </c>
      <c r="G31" s="23">
        <v>134667.481</v>
      </c>
      <c r="H31" s="23">
        <v>132886.049</v>
      </c>
      <c r="I31" s="23">
        <v>134061.471</v>
      </c>
      <c r="J31" s="23">
        <v>145109.375</v>
      </c>
      <c r="K31" s="23">
        <v>135958.973</v>
      </c>
      <c r="L31" s="23">
        <v>169857.877</v>
      </c>
      <c r="M31" s="23">
        <v>152860.594</v>
      </c>
      <c r="N31" s="23">
        <v>163919.224</v>
      </c>
      <c r="O31" s="129">
        <f t="shared" si="0"/>
        <v>1629537.368</v>
      </c>
    </row>
    <row r="32" spans="1:15" ht="15">
      <c r="A32" s="19">
        <v>2012</v>
      </c>
      <c r="B32" s="22" t="s">
        <v>82</v>
      </c>
      <c r="C32" s="23">
        <v>1308953.357</v>
      </c>
      <c r="D32" s="23">
        <v>1393985.348</v>
      </c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129">
        <f t="shared" si="0"/>
        <v>2702938.705</v>
      </c>
    </row>
    <row r="33" spans="1:15" ht="15">
      <c r="A33" s="52">
        <v>2011</v>
      </c>
      <c r="B33" s="22" t="s">
        <v>82</v>
      </c>
      <c r="C33" s="23">
        <v>1214729.394</v>
      </c>
      <c r="D33" s="23">
        <v>1184871.664</v>
      </c>
      <c r="E33" s="23">
        <v>1351134.825</v>
      </c>
      <c r="F33" s="23">
        <v>1609806.846</v>
      </c>
      <c r="G33" s="23">
        <v>1425821.271</v>
      </c>
      <c r="H33" s="23">
        <v>1434004.309</v>
      </c>
      <c r="I33" s="23">
        <v>1351676.464</v>
      </c>
      <c r="J33" s="23">
        <v>1497277.174</v>
      </c>
      <c r="K33" s="23">
        <v>1265858.415</v>
      </c>
      <c r="L33" s="23">
        <v>1396838.264</v>
      </c>
      <c r="M33" s="23">
        <v>1213242.451</v>
      </c>
      <c r="N33" s="23">
        <v>1402066.524</v>
      </c>
      <c r="O33" s="129">
        <f t="shared" si="0"/>
        <v>16347327.601</v>
      </c>
    </row>
    <row r="34" spans="1:15" ht="15">
      <c r="A34" s="19">
        <v>2012</v>
      </c>
      <c r="B34" s="22" t="s">
        <v>56</v>
      </c>
      <c r="C34" s="23">
        <v>1242408.469</v>
      </c>
      <c r="D34" s="23">
        <v>1313712.007</v>
      </c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129">
        <f t="shared" si="0"/>
        <v>2556120.476</v>
      </c>
    </row>
    <row r="35" spans="1:15" ht="15">
      <c r="A35" s="52">
        <v>2011</v>
      </c>
      <c r="B35" s="22" t="s">
        <v>56</v>
      </c>
      <c r="C35" s="23">
        <v>1297742.821</v>
      </c>
      <c r="D35" s="23">
        <v>1289262.31</v>
      </c>
      <c r="E35" s="23">
        <v>1414136.266</v>
      </c>
      <c r="F35" s="23">
        <v>1393271.892</v>
      </c>
      <c r="G35" s="23">
        <v>1288396.155</v>
      </c>
      <c r="H35" s="23">
        <v>1472170.834</v>
      </c>
      <c r="I35" s="23">
        <v>1612885.909</v>
      </c>
      <c r="J35" s="23">
        <v>1498675.48</v>
      </c>
      <c r="K35" s="23">
        <v>1105865.57</v>
      </c>
      <c r="L35" s="23">
        <v>1316478.382</v>
      </c>
      <c r="M35" s="23">
        <v>1156544.593</v>
      </c>
      <c r="N35" s="23">
        <v>1341076.275</v>
      </c>
      <c r="O35" s="129">
        <f t="shared" si="0"/>
        <v>16186506.487</v>
      </c>
    </row>
    <row r="36" spans="1:15" ht="15">
      <c r="A36" s="19">
        <v>2012</v>
      </c>
      <c r="B36" s="22" t="s">
        <v>120</v>
      </c>
      <c r="C36" s="23">
        <v>1584750.044</v>
      </c>
      <c r="D36" s="23">
        <v>1642558.543</v>
      </c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129">
        <f t="shared" si="0"/>
        <v>3227308.5870000003</v>
      </c>
    </row>
    <row r="37" spans="1:15" ht="15">
      <c r="A37" s="52">
        <v>2011</v>
      </c>
      <c r="B37" s="22" t="s">
        <v>120</v>
      </c>
      <c r="C37" s="23">
        <v>1488675.775</v>
      </c>
      <c r="D37" s="23">
        <v>1633115.882</v>
      </c>
      <c r="E37" s="23">
        <v>1953078.311</v>
      </c>
      <c r="F37" s="23">
        <v>1788989.108</v>
      </c>
      <c r="G37" s="23">
        <v>1675082.812</v>
      </c>
      <c r="H37" s="23">
        <v>1794287.245</v>
      </c>
      <c r="I37" s="23">
        <v>1907409.383</v>
      </c>
      <c r="J37" s="23">
        <v>1316274.943</v>
      </c>
      <c r="K37" s="23">
        <v>1660411.497</v>
      </c>
      <c r="L37" s="23">
        <v>1794399.301</v>
      </c>
      <c r="M37" s="23">
        <v>1622720.139</v>
      </c>
      <c r="N37" s="23">
        <v>1766331.711</v>
      </c>
      <c r="O37" s="129">
        <f t="shared" si="0"/>
        <v>20400776.106999997</v>
      </c>
    </row>
    <row r="38" spans="1:15" ht="15">
      <c r="A38" s="19">
        <v>2012</v>
      </c>
      <c r="B38" s="22" t="s">
        <v>123</v>
      </c>
      <c r="C38" s="23">
        <v>36044.451</v>
      </c>
      <c r="D38" s="23">
        <v>112328.354</v>
      </c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129">
        <f t="shared" si="0"/>
        <v>148372.805</v>
      </c>
    </row>
    <row r="39" spans="1:15" ht="15">
      <c r="A39" s="52">
        <v>2011</v>
      </c>
      <c r="B39" s="22" t="s">
        <v>123</v>
      </c>
      <c r="C39" s="23">
        <v>70099.577</v>
      </c>
      <c r="D39" s="23">
        <v>74547.076</v>
      </c>
      <c r="E39" s="23">
        <v>166486.422</v>
      </c>
      <c r="F39" s="23">
        <v>235073.948</v>
      </c>
      <c r="G39" s="23">
        <v>86505.973</v>
      </c>
      <c r="H39" s="23">
        <v>123561.78</v>
      </c>
      <c r="I39" s="23">
        <v>233418.632</v>
      </c>
      <c r="J39" s="23">
        <v>60631.329</v>
      </c>
      <c r="K39" s="23">
        <v>82931.339</v>
      </c>
      <c r="L39" s="23">
        <v>82872.814</v>
      </c>
      <c r="M39" s="23">
        <v>36214.662</v>
      </c>
      <c r="N39" s="23">
        <v>78681.887</v>
      </c>
      <c r="O39" s="129">
        <f t="shared" si="0"/>
        <v>1331025.439</v>
      </c>
    </row>
    <row r="40" spans="1:15" ht="15">
      <c r="A40" s="19">
        <v>2012</v>
      </c>
      <c r="B40" s="22" t="s">
        <v>113</v>
      </c>
      <c r="C40" s="23">
        <v>825350.526</v>
      </c>
      <c r="D40" s="23">
        <v>954396.226</v>
      </c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129">
        <f t="shared" si="0"/>
        <v>1779746.7519999999</v>
      </c>
    </row>
    <row r="41" spans="1:15" ht="15">
      <c r="A41" s="52">
        <v>2011</v>
      </c>
      <c r="B41" s="22" t="s">
        <v>113</v>
      </c>
      <c r="C41" s="23">
        <v>714992.828</v>
      </c>
      <c r="D41" s="23">
        <v>739995.799</v>
      </c>
      <c r="E41" s="23">
        <v>914873.752</v>
      </c>
      <c r="F41" s="23">
        <v>862624.911</v>
      </c>
      <c r="G41" s="23">
        <v>842012.663</v>
      </c>
      <c r="H41" s="23">
        <v>851504.171</v>
      </c>
      <c r="I41" s="23">
        <v>823934.306</v>
      </c>
      <c r="J41" s="23">
        <v>960734.856</v>
      </c>
      <c r="K41" s="23">
        <v>946301.306</v>
      </c>
      <c r="L41" s="23">
        <v>1005135.95</v>
      </c>
      <c r="M41" s="23">
        <v>984923.42</v>
      </c>
      <c r="N41" s="23">
        <v>1070501.892</v>
      </c>
      <c r="O41" s="129">
        <f t="shared" si="0"/>
        <v>10717535.853999998</v>
      </c>
    </row>
    <row r="42" spans="1:15" ht="15">
      <c r="A42" s="19">
        <v>2012</v>
      </c>
      <c r="B42" s="22" t="s">
        <v>57</v>
      </c>
      <c r="C42" s="23">
        <v>390374.755</v>
      </c>
      <c r="D42" s="23">
        <v>424133.049</v>
      </c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129">
        <f t="shared" si="0"/>
        <v>814507.804</v>
      </c>
    </row>
    <row r="43" spans="1:15" ht="15">
      <c r="A43" s="52">
        <v>2011</v>
      </c>
      <c r="B43" s="22" t="s">
        <v>57</v>
      </c>
      <c r="C43" s="23">
        <v>542725.734</v>
      </c>
      <c r="D43" s="23">
        <v>569333.092</v>
      </c>
      <c r="E43" s="23">
        <v>711263.674</v>
      </c>
      <c r="F43" s="23">
        <v>708692.98</v>
      </c>
      <c r="G43" s="23">
        <v>713393.285</v>
      </c>
      <c r="H43" s="23">
        <v>758239.086</v>
      </c>
      <c r="I43" s="23">
        <v>712837.109</v>
      </c>
      <c r="J43" s="23">
        <v>738850.266</v>
      </c>
      <c r="K43" s="23">
        <v>646112.757</v>
      </c>
      <c r="L43" s="23">
        <v>752569.271</v>
      </c>
      <c r="M43" s="23">
        <v>679838.857</v>
      </c>
      <c r="N43" s="23">
        <v>865652.255</v>
      </c>
      <c r="O43" s="129">
        <f t="shared" si="0"/>
        <v>8399508.366</v>
      </c>
    </row>
    <row r="44" spans="1:15" ht="15">
      <c r="A44" s="19">
        <v>2012</v>
      </c>
      <c r="B44" s="22" t="s">
        <v>83</v>
      </c>
      <c r="C44" s="23">
        <v>483088.945</v>
      </c>
      <c r="D44" s="23">
        <v>502339.475</v>
      </c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129">
        <f t="shared" si="0"/>
        <v>985428.4199999999</v>
      </c>
    </row>
    <row r="45" spans="1:15" ht="15">
      <c r="A45" s="52">
        <v>2011</v>
      </c>
      <c r="B45" s="22" t="s">
        <v>83</v>
      </c>
      <c r="C45" s="23">
        <v>506582.543</v>
      </c>
      <c r="D45" s="23">
        <v>540577.834</v>
      </c>
      <c r="E45" s="23">
        <v>607765.651</v>
      </c>
      <c r="F45" s="23">
        <v>611352.122</v>
      </c>
      <c r="G45" s="23">
        <v>591571.465</v>
      </c>
      <c r="H45" s="23">
        <v>618819.365</v>
      </c>
      <c r="I45" s="23">
        <v>579524.703</v>
      </c>
      <c r="J45" s="23">
        <v>625344.634</v>
      </c>
      <c r="K45" s="23">
        <v>584243.7</v>
      </c>
      <c r="L45" s="23">
        <v>597819.82</v>
      </c>
      <c r="M45" s="23">
        <v>555160.568</v>
      </c>
      <c r="N45" s="23">
        <v>590532.173</v>
      </c>
      <c r="O45" s="129">
        <f t="shared" si="0"/>
        <v>7009294.578</v>
      </c>
    </row>
    <row r="46" spans="1:15" ht="15">
      <c r="A46" s="19">
        <v>2012</v>
      </c>
      <c r="B46" s="22" t="s">
        <v>141</v>
      </c>
      <c r="C46" s="23">
        <v>1252425.279</v>
      </c>
      <c r="D46" s="23">
        <v>1368937.743</v>
      </c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129">
        <f t="shared" si="0"/>
        <v>2621363.022</v>
      </c>
    </row>
    <row r="47" spans="1:15" ht="15">
      <c r="A47" s="52">
        <v>2011</v>
      </c>
      <c r="B47" s="22" t="s">
        <v>141</v>
      </c>
      <c r="C47" s="23">
        <v>973872.961</v>
      </c>
      <c r="D47" s="23">
        <v>1289780.825</v>
      </c>
      <c r="E47" s="23">
        <v>1385822.815</v>
      </c>
      <c r="F47" s="23">
        <v>1459515.939</v>
      </c>
      <c r="G47" s="23">
        <v>1334958.27</v>
      </c>
      <c r="H47" s="23">
        <v>1303303.46</v>
      </c>
      <c r="I47" s="23">
        <v>1240492.275</v>
      </c>
      <c r="J47" s="23">
        <v>1229825.826</v>
      </c>
      <c r="K47" s="23">
        <v>1274522.158</v>
      </c>
      <c r="L47" s="23">
        <v>1316161.095</v>
      </c>
      <c r="M47" s="23">
        <v>1124555.01</v>
      </c>
      <c r="N47" s="23">
        <v>1420804.815</v>
      </c>
      <c r="O47" s="129">
        <f t="shared" si="0"/>
        <v>15353615.449</v>
      </c>
    </row>
    <row r="48" spans="1:15" ht="15">
      <c r="A48" s="19">
        <v>2012</v>
      </c>
      <c r="B48" s="22" t="s">
        <v>153</v>
      </c>
      <c r="C48" s="23">
        <v>208747.025</v>
      </c>
      <c r="D48" s="23">
        <v>236952.432</v>
      </c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129">
        <f t="shared" si="0"/>
        <v>445699.457</v>
      </c>
    </row>
    <row r="49" spans="1:15" ht="15">
      <c r="A49" s="52">
        <v>2011</v>
      </c>
      <c r="B49" s="22" t="s">
        <v>153</v>
      </c>
      <c r="C49" s="23">
        <v>227620.404</v>
      </c>
      <c r="D49" s="23">
        <v>230300.549</v>
      </c>
      <c r="E49" s="23">
        <v>278181.986</v>
      </c>
      <c r="F49" s="23">
        <v>284954.249</v>
      </c>
      <c r="G49" s="23">
        <v>296178.189</v>
      </c>
      <c r="H49" s="23">
        <v>279046.216</v>
      </c>
      <c r="I49" s="23">
        <v>282160.358</v>
      </c>
      <c r="J49" s="23">
        <v>299244.109</v>
      </c>
      <c r="K49" s="23">
        <v>277304.057</v>
      </c>
      <c r="L49" s="23">
        <v>277817.444</v>
      </c>
      <c r="M49" s="23">
        <v>235085.38</v>
      </c>
      <c r="N49" s="23">
        <v>252613.82</v>
      </c>
      <c r="O49" s="129">
        <f t="shared" si="0"/>
        <v>3220506.761</v>
      </c>
    </row>
    <row r="50" spans="1:15" ht="15">
      <c r="A50" s="19">
        <v>2012</v>
      </c>
      <c r="B50" s="22" t="s">
        <v>152</v>
      </c>
      <c r="C50" s="23">
        <v>277895.074</v>
      </c>
      <c r="D50" s="23">
        <v>135743.288</v>
      </c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129">
        <f t="shared" si="0"/>
        <v>413638.362</v>
      </c>
    </row>
    <row r="51" spans="1:15" ht="15">
      <c r="A51" s="52">
        <v>2011</v>
      </c>
      <c r="B51" s="22" t="s">
        <v>152</v>
      </c>
      <c r="C51" s="23">
        <v>86201.078</v>
      </c>
      <c r="D51" s="23">
        <v>115859.8</v>
      </c>
      <c r="E51" s="23">
        <v>147466.569</v>
      </c>
      <c r="F51" s="23">
        <v>130604.032</v>
      </c>
      <c r="G51" s="23">
        <v>101341.903</v>
      </c>
      <c r="H51" s="23">
        <v>116297.545</v>
      </c>
      <c r="I51" s="23">
        <v>113757.083</v>
      </c>
      <c r="J51" s="23">
        <v>106964.639</v>
      </c>
      <c r="K51" s="23">
        <v>116599.338</v>
      </c>
      <c r="L51" s="23">
        <v>173818.709</v>
      </c>
      <c r="M51" s="23">
        <v>149331.998</v>
      </c>
      <c r="N51" s="23">
        <v>116344.765</v>
      </c>
      <c r="O51" s="129">
        <f t="shared" si="0"/>
        <v>1474587.4589999998</v>
      </c>
    </row>
    <row r="52" spans="1:15" ht="15">
      <c r="A52" s="133">
        <v>2012</v>
      </c>
      <c r="B52" s="22" t="s">
        <v>163</v>
      </c>
      <c r="C52" s="23">
        <v>58951.259</v>
      </c>
      <c r="D52" s="23">
        <v>77191.165</v>
      </c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129">
        <f t="shared" si="0"/>
        <v>136142.424</v>
      </c>
    </row>
    <row r="53" spans="1:15" ht="15">
      <c r="A53" s="52">
        <v>2011</v>
      </c>
      <c r="B53" s="22" t="s">
        <v>163</v>
      </c>
      <c r="C53" s="23">
        <v>16008.204</v>
      </c>
      <c r="D53" s="23">
        <v>23810.594</v>
      </c>
      <c r="E53" s="23">
        <v>30059.71</v>
      </c>
      <c r="F53" s="23">
        <v>20448.591</v>
      </c>
      <c r="G53" s="23">
        <v>26316.739</v>
      </c>
      <c r="H53" s="23">
        <v>47117.505</v>
      </c>
      <c r="I53" s="23">
        <v>33419.767</v>
      </c>
      <c r="J53" s="23">
        <v>24958.747</v>
      </c>
      <c r="K53" s="23">
        <v>19871.008</v>
      </c>
      <c r="L53" s="23">
        <v>39356.691</v>
      </c>
      <c r="M53" s="23">
        <v>34919.924</v>
      </c>
      <c r="N53" s="23">
        <v>98537.847</v>
      </c>
      <c r="O53" s="129">
        <f t="shared" si="0"/>
        <v>414825.327</v>
      </c>
    </row>
    <row r="54" spans="1:15" ht="15">
      <c r="A54" s="133">
        <v>2012</v>
      </c>
      <c r="B54" s="22" t="s">
        <v>164</v>
      </c>
      <c r="C54" s="23">
        <v>257859.491</v>
      </c>
      <c r="D54" s="23">
        <v>292066.634</v>
      </c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129">
        <f t="shared" si="0"/>
        <v>549926.125</v>
      </c>
    </row>
    <row r="55" spans="1:15" ht="15">
      <c r="A55" s="52">
        <v>2011</v>
      </c>
      <c r="B55" s="22" t="s">
        <v>164</v>
      </c>
      <c r="C55" s="23">
        <v>246972.415</v>
      </c>
      <c r="D55" s="23">
        <v>284189.14</v>
      </c>
      <c r="E55" s="23">
        <v>353992.262</v>
      </c>
      <c r="F55" s="23">
        <v>364524.735</v>
      </c>
      <c r="G55" s="23">
        <v>337519.794</v>
      </c>
      <c r="H55" s="23">
        <v>351597.506</v>
      </c>
      <c r="I55" s="23">
        <v>307924.401</v>
      </c>
      <c r="J55" s="23">
        <v>326081.007</v>
      </c>
      <c r="K55" s="23">
        <v>300093.794</v>
      </c>
      <c r="L55" s="23">
        <v>321949.645</v>
      </c>
      <c r="M55" s="23">
        <v>283805.909</v>
      </c>
      <c r="N55" s="23">
        <v>311545.863</v>
      </c>
      <c r="O55" s="129">
        <f t="shared" si="0"/>
        <v>3790196.4709999994</v>
      </c>
    </row>
    <row r="56" spans="1:15" ht="15">
      <c r="A56" s="19">
        <v>2012</v>
      </c>
      <c r="B56" s="22" t="s">
        <v>58</v>
      </c>
      <c r="C56" s="23">
        <v>5743.37</v>
      </c>
      <c r="D56" s="23">
        <v>5605.214</v>
      </c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129">
        <f t="shared" si="0"/>
        <v>11348.583999999999</v>
      </c>
    </row>
    <row r="57" spans="1:15" ht="15">
      <c r="A57" s="52">
        <v>2011</v>
      </c>
      <c r="B57" s="22" t="s">
        <v>58</v>
      </c>
      <c r="C57" s="23">
        <v>4509.566</v>
      </c>
      <c r="D57" s="23">
        <v>6953.794</v>
      </c>
      <c r="E57" s="23">
        <v>8597.101</v>
      </c>
      <c r="F57" s="23">
        <v>7872.782</v>
      </c>
      <c r="G57" s="23">
        <v>8872.295</v>
      </c>
      <c r="H57" s="23">
        <v>7356.808</v>
      </c>
      <c r="I57" s="23">
        <v>5031.243</v>
      </c>
      <c r="J57" s="23">
        <v>5159.308</v>
      </c>
      <c r="K57" s="23">
        <v>4077.256</v>
      </c>
      <c r="L57" s="23">
        <v>5008.182</v>
      </c>
      <c r="M57" s="23">
        <v>4785.546</v>
      </c>
      <c r="N57" s="23">
        <v>5362.835</v>
      </c>
      <c r="O57" s="129">
        <f t="shared" si="0"/>
        <v>73586.716</v>
      </c>
    </row>
    <row r="58" spans="1:15" ht="15">
      <c r="A58" s="19">
        <v>2012</v>
      </c>
      <c r="B58" s="20" t="s">
        <v>17</v>
      </c>
      <c r="C58" s="21">
        <v>273182.097</v>
      </c>
      <c r="D58" s="21">
        <v>258535.517</v>
      </c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129">
        <f t="shared" si="0"/>
        <v>531717.6140000001</v>
      </c>
    </row>
    <row r="59" spans="1:15" ht="15">
      <c r="A59" s="52">
        <v>2011</v>
      </c>
      <c r="B59" s="20" t="s">
        <v>17</v>
      </c>
      <c r="C59" s="21">
        <v>295362.795</v>
      </c>
      <c r="D59" s="21">
        <v>247055.952</v>
      </c>
      <c r="E59" s="21">
        <v>281636.656</v>
      </c>
      <c r="F59" s="21">
        <v>326660.522</v>
      </c>
      <c r="G59" s="21">
        <v>322228.675</v>
      </c>
      <c r="H59" s="21">
        <v>369518.546</v>
      </c>
      <c r="I59" s="21">
        <v>354183.094</v>
      </c>
      <c r="J59" s="21">
        <v>351392.926</v>
      </c>
      <c r="K59" s="21">
        <v>321874.477</v>
      </c>
      <c r="L59" s="21">
        <v>335241.055</v>
      </c>
      <c r="M59" s="21">
        <v>325987.648</v>
      </c>
      <c r="N59" s="21">
        <v>345240.523</v>
      </c>
      <c r="O59" s="129">
        <f t="shared" si="0"/>
        <v>3876382.869</v>
      </c>
    </row>
    <row r="60" spans="1:15" ht="15">
      <c r="A60" s="19">
        <v>2012</v>
      </c>
      <c r="B60" s="22" t="s">
        <v>59</v>
      </c>
      <c r="C60" s="23">
        <v>273182.097</v>
      </c>
      <c r="D60" s="23">
        <v>258535.517</v>
      </c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129">
        <f t="shared" si="0"/>
        <v>531717.6140000001</v>
      </c>
    </row>
    <row r="61" spans="1:15" ht="15.75" thickBot="1">
      <c r="A61" s="52">
        <v>2011</v>
      </c>
      <c r="B61" s="22" t="s">
        <v>59</v>
      </c>
      <c r="C61" s="23">
        <v>295362.795</v>
      </c>
      <c r="D61" s="23">
        <v>247055.952</v>
      </c>
      <c r="E61" s="23">
        <v>281636.656</v>
      </c>
      <c r="F61" s="23">
        <v>326660.522</v>
      </c>
      <c r="G61" s="23">
        <v>322228.675</v>
      </c>
      <c r="H61" s="23">
        <v>369518.546</v>
      </c>
      <c r="I61" s="23">
        <v>354183.094</v>
      </c>
      <c r="J61" s="23">
        <v>351392.926</v>
      </c>
      <c r="K61" s="23">
        <v>321874.477</v>
      </c>
      <c r="L61" s="23">
        <v>335241.055</v>
      </c>
      <c r="M61" s="23">
        <v>325987.648</v>
      </c>
      <c r="N61" s="23">
        <v>345240.523</v>
      </c>
      <c r="O61" s="129">
        <f t="shared" si="0"/>
        <v>3876382.869</v>
      </c>
    </row>
    <row r="62" spans="1:15" s="128" customFormat="1" ht="15" customHeight="1" thickBot="1">
      <c r="A62" s="124">
        <v>2002</v>
      </c>
      <c r="B62" s="125" t="s">
        <v>18</v>
      </c>
      <c r="C62" s="126">
        <v>2607319.6610000003</v>
      </c>
      <c r="D62" s="126">
        <v>2383772.9540000013</v>
      </c>
      <c r="E62" s="126">
        <v>2918943.521000001</v>
      </c>
      <c r="F62" s="126">
        <v>2742857.9220000007</v>
      </c>
      <c r="G62" s="126">
        <v>3000325.242999999</v>
      </c>
      <c r="H62" s="126">
        <v>2770693.8810000005</v>
      </c>
      <c r="I62" s="126">
        <v>3103851.862000001</v>
      </c>
      <c r="J62" s="126">
        <v>2975888.974000001</v>
      </c>
      <c r="K62" s="126">
        <v>3218206.861000001</v>
      </c>
      <c r="L62" s="126">
        <v>3501128.02</v>
      </c>
      <c r="M62" s="126">
        <v>3593604.8959999993</v>
      </c>
      <c r="N62" s="126">
        <v>3242495.233999999</v>
      </c>
      <c r="O62" s="127">
        <f aca="true" t="shared" si="1" ref="O62:O69">SUM(C62:N62)</f>
        <v>36059089.029</v>
      </c>
    </row>
    <row r="63" spans="1:15" s="128" customFormat="1" ht="15" customHeight="1" thickBot="1">
      <c r="A63" s="124">
        <v>2003</v>
      </c>
      <c r="B63" s="125" t="s">
        <v>18</v>
      </c>
      <c r="C63" s="126">
        <v>3533705.5820000004</v>
      </c>
      <c r="D63" s="126">
        <v>2923460.39</v>
      </c>
      <c r="E63" s="126">
        <v>3908255.9910000004</v>
      </c>
      <c r="F63" s="126">
        <v>3662183.449000002</v>
      </c>
      <c r="G63" s="126">
        <v>3860471.3</v>
      </c>
      <c r="H63" s="126">
        <v>3796113.5220000003</v>
      </c>
      <c r="I63" s="126">
        <v>4236114.264</v>
      </c>
      <c r="J63" s="126">
        <v>3828726.17</v>
      </c>
      <c r="K63" s="126">
        <v>4114677.5230000005</v>
      </c>
      <c r="L63" s="126">
        <v>4824388.259000002</v>
      </c>
      <c r="M63" s="126">
        <v>3969697.458000001</v>
      </c>
      <c r="N63" s="126">
        <v>4595042.393999998</v>
      </c>
      <c r="O63" s="127">
        <f t="shared" si="1"/>
        <v>47252836.302000016</v>
      </c>
    </row>
    <row r="64" spans="1:15" s="128" customFormat="1" ht="15" customHeight="1" thickBot="1">
      <c r="A64" s="124">
        <v>2004</v>
      </c>
      <c r="B64" s="125" t="s">
        <v>18</v>
      </c>
      <c r="C64" s="126">
        <v>4619660.84</v>
      </c>
      <c r="D64" s="126">
        <v>3664503.0430000005</v>
      </c>
      <c r="E64" s="126">
        <v>5218042.176999998</v>
      </c>
      <c r="F64" s="126">
        <v>5072462.993999997</v>
      </c>
      <c r="G64" s="126">
        <v>5170061.604999999</v>
      </c>
      <c r="H64" s="126">
        <v>5284383.285999999</v>
      </c>
      <c r="I64" s="126">
        <v>5632138.798</v>
      </c>
      <c r="J64" s="126">
        <v>4707491.283999999</v>
      </c>
      <c r="K64" s="126">
        <v>5656283.520999999</v>
      </c>
      <c r="L64" s="126">
        <v>5867342.121</v>
      </c>
      <c r="M64" s="126">
        <v>5733908.976</v>
      </c>
      <c r="N64" s="126">
        <v>6540874.174999999</v>
      </c>
      <c r="O64" s="127">
        <f t="shared" si="1"/>
        <v>63167152.81999999</v>
      </c>
    </row>
    <row r="65" spans="1:15" s="128" customFormat="1" ht="15" customHeight="1" thickBot="1">
      <c r="A65" s="124">
        <v>2005</v>
      </c>
      <c r="B65" s="125" t="s">
        <v>18</v>
      </c>
      <c r="C65" s="126">
        <v>4997279.724</v>
      </c>
      <c r="D65" s="126">
        <v>5651741.2519999975</v>
      </c>
      <c r="E65" s="126">
        <v>6591859.217999999</v>
      </c>
      <c r="F65" s="126">
        <v>6128131.877999999</v>
      </c>
      <c r="G65" s="126">
        <v>5977226.217</v>
      </c>
      <c r="H65" s="126">
        <v>6038534.367</v>
      </c>
      <c r="I65" s="126">
        <v>5763466.353000001</v>
      </c>
      <c r="J65" s="126">
        <v>5552867.211999998</v>
      </c>
      <c r="K65" s="126">
        <v>6814268.940999999</v>
      </c>
      <c r="L65" s="126">
        <v>6772178.569</v>
      </c>
      <c r="M65" s="126">
        <v>5942575.782000001</v>
      </c>
      <c r="N65" s="126">
        <v>7246278.630000002</v>
      </c>
      <c r="O65" s="127">
        <f t="shared" si="1"/>
        <v>73476408.14299999</v>
      </c>
    </row>
    <row r="66" spans="1:15" s="128" customFormat="1" ht="15" customHeight="1" thickBot="1">
      <c r="A66" s="124">
        <v>2006</v>
      </c>
      <c r="B66" s="125" t="s">
        <v>18</v>
      </c>
      <c r="C66" s="126">
        <v>5133048.880999998</v>
      </c>
      <c r="D66" s="126">
        <v>6058251.279</v>
      </c>
      <c r="E66" s="126">
        <v>7411101.658999997</v>
      </c>
      <c r="F66" s="126">
        <v>6456090.261000001</v>
      </c>
      <c r="G66" s="126">
        <v>7041543.246999999</v>
      </c>
      <c r="H66" s="126">
        <v>7815434.6219999995</v>
      </c>
      <c r="I66" s="126">
        <v>7067411.478999999</v>
      </c>
      <c r="J66" s="126">
        <v>6811202.410000001</v>
      </c>
      <c r="K66" s="126">
        <v>7606551.095</v>
      </c>
      <c r="L66" s="126">
        <v>6888812.549000001</v>
      </c>
      <c r="M66" s="126">
        <v>8641474.556000004</v>
      </c>
      <c r="N66" s="126">
        <v>8603753.479999999</v>
      </c>
      <c r="O66" s="127">
        <f t="shared" si="1"/>
        <v>85534675.518</v>
      </c>
    </row>
    <row r="67" spans="1:15" s="128" customFormat="1" ht="15" customHeight="1" thickBot="1">
      <c r="A67" s="124">
        <v>2007</v>
      </c>
      <c r="B67" s="125" t="s">
        <v>18</v>
      </c>
      <c r="C67" s="126">
        <v>6564559.7930000005</v>
      </c>
      <c r="D67" s="126">
        <v>7656951.608</v>
      </c>
      <c r="E67" s="126">
        <v>8957851.621000005</v>
      </c>
      <c r="F67" s="126">
        <v>8313312.004999998</v>
      </c>
      <c r="G67" s="126">
        <v>9147620.042000001</v>
      </c>
      <c r="H67" s="126">
        <v>8980247.437</v>
      </c>
      <c r="I67" s="126">
        <v>8937741.591000002</v>
      </c>
      <c r="J67" s="126">
        <v>8736689.092000002</v>
      </c>
      <c r="K67" s="126">
        <v>9038743.896</v>
      </c>
      <c r="L67" s="126">
        <v>9895216.622</v>
      </c>
      <c r="M67" s="126">
        <v>11318798.219999997</v>
      </c>
      <c r="N67" s="126">
        <v>9724017.977000004</v>
      </c>
      <c r="O67" s="127">
        <f t="shared" si="1"/>
        <v>107271749.904</v>
      </c>
    </row>
    <row r="68" spans="1:15" s="128" customFormat="1" ht="15" customHeight="1" thickBot="1">
      <c r="A68" s="124">
        <v>2008</v>
      </c>
      <c r="B68" s="125" t="s">
        <v>18</v>
      </c>
      <c r="C68" s="126">
        <v>10632207.041</v>
      </c>
      <c r="D68" s="126">
        <v>11077899.120000005</v>
      </c>
      <c r="E68" s="126">
        <v>11428587.234000001</v>
      </c>
      <c r="F68" s="126">
        <v>11363963.502999999</v>
      </c>
      <c r="G68" s="126">
        <v>12477968.7</v>
      </c>
      <c r="H68" s="126">
        <v>11770634.384000003</v>
      </c>
      <c r="I68" s="126">
        <v>12595426.862999996</v>
      </c>
      <c r="J68" s="126">
        <v>11046830.086</v>
      </c>
      <c r="K68" s="126">
        <v>12793148.033999996</v>
      </c>
      <c r="L68" s="126">
        <v>9722708.79</v>
      </c>
      <c r="M68" s="126">
        <v>9395872.897000004</v>
      </c>
      <c r="N68" s="126">
        <v>7721948.974000001</v>
      </c>
      <c r="O68" s="127">
        <f t="shared" si="1"/>
        <v>132027195.626</v>
      </c>
    </row>
    <row r="69" spans="1:15" s="128" customFormat="1" ht="15" customHeight="1" thickBot="1">
      <c r="A69" s="124">
        <v>2009</v>
      </c>
      <c r="B69" s="125" t="s">
        <v>18</v>
      </c>
      <c r="C69" s="126">
        <v>7884493.524000002</v>
      </c>
      <c r="D69" s="126">
        <v>8435115.834</v>
      </c>
      <c r="E69" s="126">
        <v>8155485.081</v>
      </c>
      <c r="F69" s="126">
        <v>7561696.282999998</v>
      </c>
      <c r="G69" s="126">
        <v>7346407.528000003</v>
      </c>
      <c r="H69" s="126">
        <v>8329692.782999998</v>
      </c>
      <c r="I69" s="126">
        <v>9055733.670999995</v>
      </c>
      <c r="J69" s="126">
        <v>7839908.841999998</v>
      </c>
      <c r="K69" s="126">
        <v>8480708.387</v>
      </c>
      <c r="L69" s="126">
        <v>10095768.030000005</v>
      </c>
      <c r="M69" s="126">
        <v>8903010.773</v>
      </c>
      <c r="N69" s="126">
        <v>10054591.867</v>
      </c>
      <c r="O69" s="127">
        <f t="shared" si="1"/>
        <v>102142612.603</v>
      </c>
    </row>
    <row r="70" spans="1:15" s="128" customFormat="1" ht="15" customHeight="1" thickBot="1">
      <c r="A70" s="124">
        <v>2010</v>
      </c>
      <c r="B70" s="125" t="s">
        <v>18</v>
      </c>
      <c r="C70" s="126">
        <v>7828748.057999998</v>
      </c>
      <c r="D70" s="126">
        <v>8263237.813999999</v>
      </c>
      <c r="E70" s="126">
        <v>9886488.171</v>
      </c>
      <c r="F70" s="126">
        <v>9396006.654000003</v>
      </c>
      <c r="G70" s="126">
        <v>9799958.117000002</v>
      </c>
      <c r="H70" s="126">
        <v>9542907.644000003</v>
      </c>
      <c r="I70" s="126">
        <v>9564682.545</v>
      </c>
      <c r="J70" s="126">
        <v>8523451.973000003</v>
      </c>
      <c r="K70" s="126">
        <v>8909230.521</v>
      </c>
      <c r="L70" s="126">
        <v>10963586.270000001</v>
      </c>
      <c r="M70" s="126">
        <v>9382369.718</v>
      </c>
      <c r="N70" s="126">
        <v>11822551.699000007</v>
      </c>
      <c r="O70" s="127">
        <f>SUM(C70:N70)</f>
        <v>113883219.18399999</v>
      </c>
    </row>
    <row r="71" spans="1:15" s="128" customFormat="1" ht="15" customHeight="1" thickBot="1">
      <c r="A71" s="124">
        <v>2011</v>
      </c>
      <c r="B71" s="125" t="s">
        <v>18</v>
      </c>
      <c r="C71" s="126">
        <v>9551189.36</v>
      </c>
      <c r="D71" s="126">
        <v>10059447.513</v>
      </c>
      <c r="E71" s="126">
        <v>11811939.456</v>
      </c>
      <c r="F71" s="126">
        <v>11873940.921</v>
      </c>
      <c r="G71" s="126">
        <v>10944490.104</v>
      </c>
      <c r="H71" s="126">
        <v>11353317.719</v>
      </c>
      <c r="I71" s="126">
        <v>11864909.003</v>
      </c>
      <c r="J71" s="126">
        <v>11248235.572</v>
      </c>
      <c r="K71" s="126">
        <v>10755202.238</v>
      </c>
      <c r="L71" s="126">
        <v>11917896.63</v>
      </c>
      <c r="M71" s="126">
        <v>11090009.048</v>
      </c>
      <c r="N71" s="126">
        <v>12483784.031</v>
      </c>
      <c r="O71" s="127">
        <f>SUM(C71:N71)</f>
        <v>134954361.595</v>
      </c>
    </row>
    <row r="72" spans="1:15" ht="13.5" thickBot="1">
      <c r="A72" s="124">
        <v>2012</v>
      </c>
      <c r="B72" s="125" t="s">
        <v>18</v>
      </c>
      <c r="C72" s="126">
        <v>10538407</v>
      </c>
      <c r="D72" s="126">
        <v>11156148.056</v>
      </c>
      <c r="E72" s="126"/>
      <c r="F72" s="126"/>
      <c r="G72" s="126"/>
      <c r="H72" s="126"/>
      <c r="I72" s="126"/>
      <c r="J72" s="126"/>
      <c r="K72" s="126"/>
      <c r="L72" s="126"/>
      <c r="M72" s="126"/>
      <c r="N72" s="132"/>
      <c r="O72" s="127">
        <f>SUM(C72:N72)</f>
        <v>21694555.056</v>
      </c>
    </row>
    <row r="73" ht="12.75">
      <c r="B73" s="131" t="s">
        <v>129</v>
      </c>
    </row>
  </sheetData>
  <sheetProtection/>
  <printOptions/>
  <pageMargins left="0.5905511811023623" right="0.35433070866141736" top="0.2362204724409449" bottom="0.1968503937007874" header="0" footer="0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8"/>
  <sheetViews>
    <sheetView zoomScale="70" zoomScaleNormal="70" zoomScalePageLayoutView="0" workbookViewId="0" topLeftCell="A1">
      <selection activeCell="K8" sqref="K8"/>
    </sheetView>
  </sheetViews>
  <sheetFormatPr defaultColWidth="9.140625" defaultRowHeight="12.75"/>
  <cols>
    <col min="1" max="1" width="44.7109375" style="1" customWidth="1"/>
    <col min="2" max="2" width="16.00390625" style="55" customWidth="1"/>
    <col min="3" max="3" width="16.00390625" style="1" customWidth="1"/>
    <col min="4" max="4" width="10.28125" style="1" customWidth="1"/>
    <col min="5" max="5" width="12.7109375" style="1" bestFit="1" customWidth="1"/>
    <col min="6" max="7" width="17.28125" style="1" customWidth="1"/>
    <col min="8" max="9" width="9.57421875" style="1" customWidth="1"/>
    <col min="10" max="11" width="17.28125" style="1" customWidth="1"/>
    <col min="12" max="13" width="13.421875" style="1" customWidth="1"/>
    <col min="14" max="16384" width="9.140625" style="1" customWidth="1"/>
  </cols>
  <sheetData>
    <row r="1" spans="2:6" ht="26.25">
      <c r="B1" s="72" t="s">
        <v>171</v>
      </c>
      <c r="C1" s="38"/>
      <c r="D1" s="2"/>
      <c r="F1" s="2"/>
    </row>
    <row r="2" spans="4:6" ht="12.75">
      <c r="D2" s="2"/>
      <c r="F2" s="2"/>
    </row>
    <row r="3" spans="4:6" ht="12.75">
      <c r="D3" s="2"/>
      <c r="F3" s="2"/>
    </row>
    <row r="4" spans="2:6" ht="13.5" thickBot="1">
      <c r="B4" s="56"/>
      <c r="C4" s="2"/>
      <c r="D4" s="2"/>
      <c r="E4" s="2"/>
      <c r="F4" s="2"/>
    </row>
    <row r="5" spans="1:13" ht="27" thickBot="1">
      <c r="A5" s="166" t="s">
        <v>111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8"/>
    </row>
    <row r="6" spans="1:13" ht="19.5" thickBot="1" thickTop="1">
      <c r="A6" s="40"/>
      <c r="B6" s="159" t="s">
        <v>21</v>
      </c>
      <c r="C6" s="160"/>
      <c r="D6" s="160"/>
      <c r="E6" s="162"/>
      <c r="F6" s="159" t="s">
        <v>175</v>
      </c>
      <c r="G6" s="160"/>
      <c r="H6" s="160"/>
      <c r="I6" s="161"/>
      <c r="J6" s="159" t="s">
        <v>115</v>
      </c>
      <c r="K6" s="160"/>
      <c r="L6" s="160"/>
      <c r="M6" s="162"/>
    </row>
    <row r="7" spans="1:13" ht="38.25" thickBot="1" thickTop="1">
      <c r="A7" s="41" t="s">
        <v>1</v>
      </c>
      <c r="B7" s="76">
        <v>2011</v>
      </c>
      <c r="C7" s="77">
        <v>2012</v>
      </c>
      <c r="D7" s="78" t="s">
        <v>159</v>
      </c>
      <c r="E7" s="79" t="s">
        <v>160</v>
      </c>
      <c r="F7" s="76">
        <v>2011</v>
      </c>
      <c r="G7" s="77">
        <v>2012</v>
      </c>
      <c r="H7" s="78" t="s">
        <v>159</v>
      </c>
      <c r="I7" s="79" t="s">
        <v>160</v>
      </c>
      <c r="J7" s="76" t="s">
        <v>132</v>
      </c>
      <c r="K7" s="77" t="s">
        <v>166</v>
      </c>
      <c r="L7" s="80" t="s">
        <v>133</v>
      </c>
      <c r="M7" s="79" t="s">
        <v>134</v>
      </c>
    </row>
    <row r="8" spans="1:13" ht="18" thickBot="1" thickTop="1">
      <c r="A8" s="57" t="s">
        <v>2</v>
      </c>
      <c r="B8" s="58">
        <f>'SEKTÖR (U S D)'!B8*1.5905</f>
        <v>2143896.748925215</v>
      </c>
      <c r="C8" s="58">
        <f>'SEKTÖR (U S D)'!C8*1.7511</f>
        <v>2703925.626395799</v>
      </c>
      <c r="D8" s="116">
        <f aca="true" t="shared" si="0" ref="D8:D43">(C8-B8)/B8*100</f>
        <v>26.122007869611235</v>
      </c>
      <c r="E8" s="116">
        <f aca="true" t="shared" si="1" ref="E8:E43">C8/C$45*100</f>
        <v>13.841065520868161</v>
      </c>
      <c r="F8" s="58">
        <f>'SEKTÖR (U S D)'!F8*1.5755</f>
        <v>4317021.358663119</v>
      </c>
      <c r="G8" s="58">
        <f>'SEKTÖR (U S D)'!G8*1.796</f>
        <v>5502124.3131432</v>
      </c>
      <c r="H8" s="116">
        <f aca="true" t="shared" si="2" ref="H8:H45">(G8-F8)/F8*100</f>
        <v>27.45186683178884</v>
      </c>
      <c r="I8" s="116">
        <f aca="true" t="shared" si="3" ref="I8:I45">G8/G$45*100</f>
        <v>14.12125568667182</v>
      </c>
      <c r="J8" s="58">
        <f>'SEKTÖR (U S D)'!J8*1.5144</f>
        <v>23486943.634320002</v>
      </c>
      <c r="K8" s="58">
        <f>'SEKTÖR (U S D)'!K8*1.708</f>
        <v>31096336.293441724</v>
      </c>
      <c r="L8" s="116">
        <f aca="true" t="shared" si="4" ref="L8:L45">(K8-J8)/J8*100</f>
        <v>32.398394519083325</v>
      </c>
      <c r="M8" s="116">
        <f aca="true" t="shared" si="5" ref="M8:M45">K8/K$45*100</f>
        <v>13.301503076265844</v>
      </c>
    </row>
    <row r="9" spans="1:13" s="64" customFormat="1" ht="15.75">
      <c r="A9" s="60" t="s">
        <v>75</v>
      </c>
      <c r="B9" s="61">
        <f>'SEKTÖR (U S D)'!B9*1.5905</f>
        <v>1608367.478712365</v>
      </c>
      <c r="C9" s="61">
        <f>'SEKTÖR (U S D)'!C9*1.7511</f>
        <v>1989976.8164028092</v>
      </c>
      <c r="D9" s="62">
        <f t="shared" si="0"/>
        <v>23.72650173180292</v>
      </c>
      <c r="E9" s="62">
        <f t="shared" si="1"/>
        <v>10.186448633039483</v>
      </c>
      <c r="F9" s="61">
        <f>'SEKTÖR (U S D)'!F9*1.5755</f>
        <v>3207849.46139003</v>
      </c>
      <c r="G9" s="61">
        <f>'SEKTÖR (U S D)'!G9*1.796</f>
        <v>4022046.7468950003</v>
      </c>
      <c r="H9" s="62">
        <f t="shared" si="2"/>
        <v>25.381405683300397</v>
      </c>
      <c r="I9" s="62">
        <f t="shared" si="3"/>
        <v>10.322622184485839</v>
      </c>
      <c r="J9" s="61">
        <f>'SEKTÖR (U S D)'!J9*1.5144</f>
        <v>17396407.2773448</v>
      </c>
      <c r="K9" s="61">
        <f>'SEKTÖR (U S D)'!K9*1.708</f>
        <v>22672072.850212518</v>
      </c>
      <c r="L9" s="62">
        <f t="shared" si="4"/>
        <v>30.326178783697333</v>
      </c>
      <c r="M9" s="63">
        <f t="shared" si="5"/>
        <v>9.698012136112233</v>
      </c>
    </row>
    <row r="10" spans="1:13" ht="14.25">
      <c r="A10" s="44" t="s">
        <v>3</v>
      </c>
      <c r="B10" s="4">
        <f>'SEKTÖR (U S D)'!B10*1.5905</f>
        <v>606717.74172934</v>
      </c>
      <c r="C10" s="4">
        <f>'SEKTÖR (U S D)'!C10*1.7511</f>
        <v>875978.929878702</v>
      </c>
      <c r="D10" s="34">
        <f t="shared" si="0"/>
        <v>44.37997599705611</v>
      </c>
      <c r="E10" s="34">
        <f t="shared" si="1"/>
        <v>4.4840293109364975</v>
      </c>
      <c r="F10" s="4">
        <f>'SEKTÖR (U S D)'!F10*1.5755</f>
        <v>1212201.097167</v>
      </c>
      <c r="G10" s="4">
        <f>'SEKTÖR (U S D)'!G10*1.796</f>
        <v>1747750.0546428002</v>
      </c>
      <c r="H10" s="34">
        <f t="shared" si="2"/>
        <v>44.17987730974805</v>
      </c>
      <c r="I10" s="34">
        <f t="shared" si="3"/>
        <v>4.485617553033154</v>
      </c>
      <c r="J10" s="4">
        <f>'SEKTÖR (U S D)'!J10*1.5144</f>
        <v>6429561.180852</v>
      </c>
      <c r="K10" s="4">
        <f>'SEKTÖR (U S D)'!K10*1.708</f>
        <v>9671704.95970056</v>
      </c>
      <c r="L10" s="34">
        <f t="shared" si="4"/>
        <v>50.425584074136374</v>
      </c>
      <c r="M10" s="45">
        <f t="shared" si="5"/>
        <v>4.137085863112587</v>
      </c>
    </row>
    <row r="11" spans="1:13" ht="14.25">
      <c r="A11" s="44" t="s">
        <v>4</v>
      </c>
      <c r="B11" s="4">
        <f>'SEKTÖR (U S D)'!B11*1.5905</f>
        <v>373531.87420053</v>
      </c>
      <c r="C11" s="4">
        <f>'SEKTÖR (U S D)'!C11*1.7511</f>
        <v>314783.801827911</v>
      </c>
      <c r="D11" s="34">
        <f t="shared" si="0"/>
        <v>-15.727726716323062</v>
      </c>
      <c r="E11" s="34">
        <f t="shared" si="1"/>
        <v>1.6113398917024533</v>
      </c>
      <c r="F11" s="4">
        <f>'SEKTÖR (U S D)'!F11*1.5755</f>
        <v>761431.013724125</v>
      </c>
      <c r="G11" s="4">
        <f>'SEKTÖR (U S D)'!G11*1.796</f>
        <v>672781.8123949601</v>
      </c>
      <c r="H11" s="34">
        <f t="shared" si="2"/>
        <v>-11.642446883741394</v>
      </c>
      <c r="I11" s="34">
        <f t="shared" si="3"/>
        <v>1.7267010800678069</v>
      </c>
      <c r="J11" s="4">
        <f>'SEKTÖR (U S D)'!J11*1.5144</f>
        <v>3495156.8328287997</v>
      </c>
      <c r="K11" s="4">
        <f>'SEKTÖR (U S D)'!K11*1.708</f>
        <v>3807374.36521708</v>
      </c>
      <c r="L11" s="34">
        <f t="shared" si="4"/>
        <v>8.932861880638052</v>
      </c>
      <c r="M11" s="45">
        <f t="shared" si="5"/>
        <v>1.6286099221956114</v>
      </c>
    </row>
    <row r="12" spans="1:13" ht="14.25">
      <c r="A12" s="44" t="s">
        <v>5</v>
      </c>
      <c r="B12" s="4">
        <f>'SEKTÖR (U S D)'!B12*1.5905</f>
        <v>131583.301216125</v>
      </c>
      <c r="C12" s="4">
        <f>'SEKTÖR (U S D)'!C12*1.7511</f>
        <v>159938.622681162</v>
      </c>
      <c r="D12" s="34">
        <f t="shared" si="0"/>
        <v>21.549331262379194</v>
      </c>
      <c r="E12" s="34">
        <f t="shared" si="1"/>
        <v>0.8187063039888993</v>
      </c>
      <c r="F12" s="4">
        <f>'SEKTÖR (U S D)'!F12*1.5755</f>
        <v>267126.897685205</v>
      </c>
      <c r="G12" s="4">
        <f>'SEKTÖR (U S D)'!G12*1.796</f>
        <v>332632.8582208</v>
      </c>
      <c r="H12" s="34">
        <f t="shared" si="2"/>
        <v>24.522412794532713</v>
      </c>
      <c r="I12" s="34">
        <f t="shared" si="3"/>
        <v>0.8537054732667437</v>
      </c>
      <c r="J12" s="4">
        <f>'SEKTÖR (U S D)'!J12*1.5144</f>
        <v>1719069.0443832001</v>
      </c>
      <c r="K12" s="4">
        <f>'SEKTÖR (U S D)'!K12*1.708</f>
        <v>2084537.23636536</v>
      </c>
      <c r="L12" s="34">
        <f t="shared" si="4"/>
        <v>21.259657555714373</v>
      </c>
      <c r="M12" s="45">
        <f t="shared" si="5"/>
        <v>0.8916638346219684</v>
      </c>
    </row>
    <row r="13" spans="1:13" ht="14.25">
      <c r="A13" s="44" t="s">
        <v>6</v>
      </c>
      <c r="B13" s="4">
        <f>'SEKTÖR (U S D)'!B13*1.5905</f>
        <v>162406.3418096</v>
      </c>
      <c r="C13" s="4">
        <f>'SEKTÖR (U S D)'!C13*1.7511</f>
        <v>169433.762805762</v>
      </c>
      <c r="D13" s="34">
        <f t="shared" si="0"/>
        <v>4.327060703331841</v>
      </c>
      <c r="E13" s="34">
        <f t="shared" si="1"/>
        <v>0.8673107682949657</v>
      </c>
      <c r="F13" s="4">
        <f>'SEKTÖR (U S D)'!F13*1.5755</f>
        <v>316638.13342535996</v>
      </c>
      <c r="G13" s="4">
        <f>'SEKTÖR (U S D)'!G13*1.796</f>
        <v>366973.3702414</v>
      </c>
      <c r="H13" s="34">
        <f t="shared" si="2"/>
        <v>15.896770319960662</v>
      </c>
      <c r="I13" s="34">
        <f t="shared" si="3"/>
        <v>0.9418407321331675</v>
      </c>
      <c r="J13" s="4">
        <f>'SEKTÖR (U S D)'!J13*1.5144</f>
        <v>1943662.8148343998</v>
      </c>
      <c r="K13" s="4">
        <f>'SEKTÖR (U S D)'!K13*1.708</f>
        <v>2349635.0333293597</v>
      </c>
      <c r="L13" s="34">
        <f t="shared" si="4"/>
        <v>20.88696739972096</v>
      </c>
      <c r="M13" s="45">
        <f t="shared" si="5"/>
        <v>1.0050598028335556</v>
      </c>
    </row>
    <row r="14" spans="1:13" ht="14.25">
      <c r="A14" s="44" t="s">
        <v>7</v>
      </c>
      <c r="B14" s="4">
        <f>'SEKTÖR (U S D)'!B14*1.5905</f>
        <v>212579.64039945003</v>
      </c>
      <c r="C14" s="4">
        <f>'SEKTÖR (U S D)'!C14*1.7511</f>
        <v>253449.461146869</v>
      </c>
      <c r="D14" s="34">
        <f t="shared" si="0"/>
        <v>19.225651464374526</v>
      </c>
      <c r="E14" s="34">
        <f t="shared" si="1"/>
        <v>1.29737688186289</v>
      </c>
      <c r="F14" s="4">
        <f>'SEKTÖR (U S D)'!F14*1.5755</f>
        <v>392317.996417265</v>
      </c>
      <c r="G14" s="4">
        <f>'SEKTÖR (U S D)'!G14*1.796</f>
        <v>476929.73529776</v>
      </c>
      <c r="H14" s="34">
        <f t="shared" si="2"/>
        <v>21.567131677156848</v>
      </c>
      <c r="I14" s="34">
        <f t="shared" si="3"/>
        <v>1.224044814950566</v>
      </c>
      <c r="J14" s="4">
        <f>'SEKTÖR (U S D)'!J14*1.5144</f>
        <v>2423984.8387031998</v>
      </c>
      <c r="K14" s="4">
        <f>'SEKTÖR (U S D)'!K14*1.708</f>
        <v>3038203.33090932</v>
      </c>
      <c r="L14" s="34">
        <f t="shared" si="4"/>
        <v>25.339205196296493</v>
      </c>
      <c r="M14" s="45">
        <f t="shared" si="5"/>
        <v>1.299595893582311</v>
      </c>
    </row>
    <row r="15" spans="1:13" ht="14.25">
      <c r="A15" s="44" t="s">
        <v>8</v>
      </c>
      <c r="B15" s="4">
        <f>'SEKTÖR (U S D)'!B15*1.5905</f>
        <v>24603.054779785</v>
      </c>
      <c r="C15" s="4">
        <f>'SEKTÖR (U S D)'!C15*1.7511</f>
        <v>27799.503034095003</v>
      </c>
      <c r="D15" s="34">
        <f t="shared" si="0"/>
        <v>12.992078759814618</v>
      </c>
      <c r="E15" s="34">
        <f t="shared" si="1"/>
        <v>0.14230226570816157</v>
      </c>
      <c r="F15" s="4">
        <f>'SEKTÖR (U S D)'!F15*1.5755</f>
        <v>43880.655168535</v>
      </c>
      <c r="G15" s="4">
        <f>'SEKTÖR (U S D)'!G15*1.796</f>
        <v>55403.67293308</v>
      </c>
      <c r="H15" s="34">
        <f t="shared" si="2"/>
        <v>26.259903641565685</v>
      </c>
      <c r="I15" s="34">
        <f t="shared" si="3"/>
        <v>0.1421940666807321</v>
      </c>
      <c r="J15" s="4">
        <f>'SEKTÖR (U S D)'!J15*1.5144</f>
        <v>261314.37980879997</v>
      </c>
      <c r="K15" s="4">
        <f>'SEKTÖR (U S D)'!K15*1.708</f>
        <v>314548.94272059994</v>
      </c>
      <c r="L15" s="34">
        <f t="shared" si="4"/>
        <v>20.371845954574308</v>
      </c>
      <c r="M15" s="45">
        <f t="shared" si="5"/>
        <v>0.13454876773109237</v>
      </c>
    </row>
    <row r="16" spans="1:13" ht="14.25">
      <c r="A16" s="44" t="s">
        <v>144</v>
      </c>
      <c r="B16" s="4">
        <f>'SEKTÖR (U S D)'!B16*1.5905</f>
        <v>85269.39577609001</v>
      </c>
      <c r="C16" s="4">
        <f>'SEKTÖR (U S D)'!C16*1.7511</f>
        <v>176753.567067831</v>
      </c>
      <c r="D16" s="34">
        <f t="shared" si="0"/>
        <v>107.28840102487702</v>
      </c>
      <c r="E16" s="34">
        <f t="shared" si="1"/>
        <v>0.9047799536165582</v>
      </c>
      <c r="F16" s="4">
        <f>'SEKTÖR (U S D)'!F16*1.5755</f>
        <v>194397.99574277498</v>
      </c>
      <c r="G16" s="4">
        <f>'SEKTÖR (U S D)'!G16*1.796</f>
        <v>348860.89548084</v>
      </c>
      <c r="H16" s="34">
        <f t="shared" si="2"/>
        <v>79.45704334444292</v>
      </c>
      <c r="I16" s="34">
        <f t="shared" si="3"/>
        <v>0.895354889092274</v>
      </c>
      <c r="J16" s="4">
        <f>'SEKTÖR (U S D)'!J16*1.5144</f>
        <v>1034857.2076224</v>
      </c>
      <c r="K16" s="4">
        <f>'SEKTÖR (U S D)'!K16*1.708</f>
        <v>1277544.0758586798</v>
      </c>
      <c r="L16" s="34">
        <f t="shared" si="4"/>
        <v>23.451242011818863</v>
      </c>
      <c r="M16" s="45">
        <f t="shared" si="5"/>
        <v>0.546471336518294</v>
      </c>
    </row>
    <row r="17" spans="1:13" ht="14.25">
      <c r="A17" s="81" t="s">
        <v>148</v>
      </c>
      <c r="B17" s="4">
        <f>'SEKTÖR (U S D)'!B17*1.5905</f>
        <v>11676.128801445</v>
      </c>
      <c r="C17" s="4">
        <f>'SEKTÖR (U S D)'!C17*1.7511</f>
        <v>11839.167960477</v>
      </c>
      <c r="D17" s="34">
        <f t="shared" si="0"/>
        <v>1.3963460133449572</v>
      </c>
      <c r="E17" s="34">
        <f t="shared" si="1"/>
        <v>0.06060325692905672</v>
      </c>
      <c r="F17" s="4">
        <f>'SEKTÖR (U S D)'!F17*1.5755</f>
        <v>19855.672059765</v>
      </c>
      <c r="G17" s="4">
        <f>'SEKTÖR (U S D)'!G17*1.796</f>
        <v>20714.34768336</v>
      </c>
      <c r="H17" s="34">
        <f t="shared" si="2"/>
        <v>4.324586047807461</v>
      </c>
      <c r="I17" s="34">
        <f t="shared" si="3"/>
        <v>0.05316357526139588</v>
      </c>
      <c r="J17" s="4">
        <f>'SEKTÖR (U S D)'!J17*1.5144</f>
        <v>88802.4942264</v>
      </c>
      <c r="K17" s="4">
        <f>'SEKTÖR (U S D)'!K17*1.708</f>
        <v>128526.60557156</v>
      </c>
      <c r="L17" s="34">
        <f t="shared" si="4"/>
        <v>44.73310315348154</v>
      </c>
      <c r="M17" s="45">
        <f t="shared" si="5"/>
        <v>0.05497744246329975</v>
      </c>
    </row>
    <row r="18" spans="1:13" s="64" customFormat="1" ht="15.75">
      <c r="A18" s="42" t="s">
        <v>76</v>
      </c>
      <c r="B18" s="3">
        <f>'SEKTÖR (U S D)'!B18*1.5905</f>
        <v>135922.87697229002</v>
      </c>
      <c r="C18" s="3">
        <f>'SEKTÖR (U S D)'!C18*1.7511</f>
        <v>195029.610435153</v>
      </c>
      <c r="D18" s="33">
        <f t="shared" si="0"/>
        <v>43.48549322930592</v>
      </c>
      <c r="E18" s="33">
        <f t="shared" si="1"/>
        <v>0.9983327907360151</v>
      </c>
      <c r="F18" s="3">
        <f>'SEKTÖR (U S D)'!F18*1.5755</f>
        <v>316244.90220616997</v>
      </c>
      <c r="G18" s="3">
        <f>'SEKTÖR (U S D)'!G18*1.796</f>
        <v>466112.11964295997</v>
      </c>
      <c r="H18" s="33">
        <f t="shared" si="2"/>
        <v>47.38960735534224</v>
      </c>
      <c r="I18" s="33">
        <f t="shared" si="3"/>
        <v>1.1962812989179177</v>
      </c>
      <c r="J18" s="3">
        <f>'SEKTÖR (U S D)'!J18*1.5144</f>
        <v>1520796.3470496</v>
      </c>
      <c r="K18" s="3">
        <f>'SEKTÖR (U S D)'!K18*1.708</f>
        <v>2527262.2847648403</v>
      </c>
      <c r="L18" s="33">
        <f t="shared" si="4"/>
        <v>66.18019169153192</v>
      </c>
      <c r="M18" s="43">
        <f t="shared" si="5"/>
        <v>1.081040117977497</v>
      </c>
    </row>
    <row r="19" spans="1:13" ht="14.25">
      <c r="A19" s="44" t="s">
        <v>110</v>
      </c>
      <c r="B19" s="4">
        <f>'SEKTÖR (U S D)'!B19*1.5905</f>
        <v>135922.87697229002</v>
      </c>
      <c r="C19" s="4">
        <f>'SEKTÖR (U S D)'!C19*1.7511</f>
        <v>195029.610435153</v>
      </c>
      <c r="D19" s="34">
        <f t="shared" si="0"/>
        <v>43.48549322930592</v>
      </c>
      <c r="E19" s="34">
        <f t="shared" si="1"/>
        <v>0.9983327907360151</v>
      </c>
      <c r="F19" s="4">
        <f>'SEKTÖR (U S D)'!F19*1.5755</f>
        <v>316244.90220616997</v>
      </c>
      <c r="G19" s="4">
        <f>'SEKTÖR (U S D)'!G19*1.796</f>
        <v>466112.11964295997</v>
      </c>
      <c r="H19" s="34">
        <f t="shared" si="2"/>
        <v>47.38960735534224</v>
      </c>
      <c r="I19" s="34">
        <f t="shared" si="3"/>
        <v>1.1962812989179177</v>
      </c>
      <c r="J19" s="4">
        <f>'SEKTÖR (U S D)'!J19*1.5144</f>
        <v>1520796.3470496</v>
      </c>
      <c r="K19" s="4">
        <f>'SEKTÖR (U S D)'!K19*1.708</f>
        <v>2527262.2847648403</v>
      </c>
      <c r="L19" s="34">
        <f t="shared" si="4"/>
        <v>66.18019169153192</v>
      </c>
      <c r="M19" s="45">
        <f t="shared" si="5"/>
        <v>1.081040117977497</v>
      </c>
    </row>
    <row r="20" spans="1:13" s="64" customFormat="1" ht="15.75">
      <c r="A20" s="42" t="s">
        <v>77</v>
      </c>
      <c r="B20" s="3">
        <f>'SEKTÖR (U S D)'!B20*1.5905</f>
        <v>399606.39324056</v>
      </c>
      <c r="C20" s="3">
        <f>'SEKTÖR (U S D)'!C20*1.7511</f>
        <v>518919.19955783704</v>
      </c>
      <c r="D20" s="33">
        <f t="shared" si="0"/>
        <v>29.85758194450398</v>
      </c>
      <c r="E20" s="33">
        <f t="shared" si="1"/>
        <v>2.656284097092665</v>
      </c>
      <c r="F20" s="3">
        <f>'SEKTÖR (U S D)'!F20*1.5755</f>
        <v>792926.99506692</v>
      </c>
      <c r="G20" s="3">
        <f>'SEKTÖR (U S D)'!G20*1.796</f>
        <v>1013965.44660524</v>
      </c>
      <c r="H20" s="33">
        <f t="shared" si="2"/>
        <v>27.87626766568406</v>
      </c>
      <c r="I20" s="33">
        <f t="shared" si="3"/>
        <v>2.6023522032680613</v>
      </c>
      <c r="J20" s="3">
        <f>'SEKTÖR (U S D)'!J20*1.5144</f>
        <v>4569740.0084112</v>
      </c>
      <c r="K20" s="3">
        <f>'SEKTÖR (U S D)'!K20*1.708</f>
        <v>5897001.160172359</v>
      </c>
      <c r="L20" s="33">
        <f t="shared" si="4"/>
        <v>29.044565977892894</v>
      </c>
      <c r="M20" s="43">
        <f t="shared" si="5"/>
        <v>2.5224508229067104</v>
      </c>
    </row>
    <row r="21" spans="1:13" ht="15" thickBot="1">
      <c r="A21" s="44" t="s">
        <v>9</v>
      </c>
      <c r="B21" s="4">
        <f>'SEKTÖR (U S D)'!B21*1.5905</f>
        <v>399606.39324056</v>
      </c>
      <c r="C21" s="4">
        <f>'SEKTÖR (U S D)'!C21*1.7511</f>
        <v>518919.19955783704</v>
      </c>
      <c r="D21" s="34">
        <f t="shared" si="0"/>
        <v>29.85758194450398</v>
      </c>
      <c r="E21" s="34">
        <f t="shared" si="1"/>
        <v>2.656284097092665</v>
      </c>
      <c r="F21" s="4">
        <f>'SEKTÖR (U S D)'!F21*1.5755</f>
        <v>792926.99506692</v>
      </c>
      <c r="G21" s="4">
        <f>'SEKTÖR (U S D)'!G21*1.796</f>
        <v>1013965.44660524</v>
      </c>
      <c r="H21" s="34">
        <f t="shared" si="2"/>
        <v>27.87626766568406</v>
      </c>
      <c r="I21" s="34">
        <f t="shared" si="3"/>
        <v>2.6023522032680613</v>
      </c>
      <c r="J21" s="4">
        <f>'SEKTÖR (U S D)'!J21*1.5144</f>
        <v>4569740.0084112</v>
      </c>
      <c r="K21" s="4">
        <f>'SEKTÖR (U S D)'!K21*1.708</f>
        <v>5897001.160172359</v>
      </c>
      <c r="L21" s="34">
        <f t="shared" si="4"/>
        <v>29.044565977892894</v>
      </c>
      <c r="M21" s="45">
        <f t="shared" si="5"/>
        <v>2.5224508229067104</v>
      </c>
    </row>
    <row r="22" spans="1:13" ht="18" thickBot="1" thickTop="1">
      <c r="A22" s="51" t="s">
        <v>10</v>
      </c>
      <c r="B22" s="58">
        <f>'SEKTÖR (U S D)'!B22*1.5905</f>
        <v>13535875.277599484</v>
      </c>
      <c r="C22" s="58">
        <f>'SEKTÖR (U S D)'!C22*1.7511</f>
        <v>16378883.69131252</v>
      </c>
      <c r="D22" s="59">
        <f t="shared" si="0"/>
        <v>21.003506278001318</v>
      </c>
      <c r="E22" s="59">
        <f t="shared" si="1"/>
        <v>83.84150810845978</v>
      </c>
      <c r="F22" s="58">
        <f>'SEKTÖR (U S D)'!F22*1.5755</f>
        <v>25896312.107517358</v>
      </c>
      <c r="G22" s="58">
        <f>'SEKTÖR (U S D)'!G22*1.796</f>
        <v>32506331.919275243</v>
      </c>
      <c r="H22" s="59">
        <f t="shared" si="2"/>
        <v>25.524946503247786</v>
      </c>
      <c r="I22" s="59">
        <f t="shared" si="3"/>
        <v>83.42781775602536</v>
      </c>
      <c r="J22" s="58">
        <f>'SEKTÖR (U S D)'!J22*1.5144</f>
        <v>146251524.5154672</v>
      </c>
      <c r="K22" s="58">
        <f>'SEKTÖR (U S D)'!K22*1.708</f>
        <v>193310867.17145532</v>
      </c>
      <c r="L22" s="59">
        <f t="shared" si="4"/>
        <v>32.17699289760993</v>
      </c>
      <c r="M22" s="59">
        <f t="shared" si="5"/>
        <v>82.68900458537388</v>
      </c>
    </row>
    <row r="23" spans="1:13" s="64" customFormat="1" ht="15.75">
      <c r="A23" s="42" t="s">
        <v>78</v>
      </c>
      <c r="B23" s="3">
        <f>'SEKTÖR (U S D)'!B23*1.5905</f>
        <v>1327039.54353147</v>
      </c>
      <c r="C23" s="3">
        <f>'SEKTÖR (U S D)'!C23*1.7511</f>
        <v>1564666.159055883</v>
      </c>
      <c r="D23" s="33">
        <f t="shared" si="0"/>
        <v>17.906521074123354</v>
      </c>
      <c r="E23" s="33">
        <f t="shared" si="1"/>
        <v>8.009335247376924</v>
      </c>
      <c r="F23" s="3">
        <f>'SEKTÖR (U S D)'!F23*1.5755</f>
        <v>2570999.446753005</v>
      </c>
      <c r="G23" s="3">
        <f>'SEKTÖR (U S D)'!G23*1.796</f>
        <v>3065327.34220716</v>
      </c>
      <c r="H23" s="33">
        <f t="shared" si="2"/>
        <v>19.227071249605164</v>
      </c>
      <c r="I23" s="33">
        <f t="shared" si="3"/>
        <v>7.867192505856943</v>
      </c>
      <c r="J23" s="3">
        <f>'SEKTÖR (U S D)'!J23*1.5144</f>
        <v>14384536.1597856</v>
      </c>
      <c r="K23" s="3">
        <f>'SEKTÖR (U S D)'!K23*1.708</f>
        <v>19006210.36258924</v>
      </c>
      <c r="L23" s="33">
        <f t="shared" si="4"/>
        <v>32.129462858345825</v>
      </c>
      <c r="M23" s="43">
        <f t="shared" si="5"/>
        <v>8.129934125373312</v>
      </c>
    </row>
    <row r="24" spans="1:13" ht="14.25">
      <c r="A24" s="44" t="s">
        <v>11</v>
      </c>
      <c r="B24" s="4">
        <f>'SEKTÖR (U S D)'!B24*1.5905</f>
        <v>998225.4428263801</v>
      </c>
      <c r="C24" s="4">
        <f>'SEKTÖR (U S D)'!C24*1.7511</f>
        <v>1117984.666045611</v>
      </c>
      <c r="D24" s="34">
        <f t="shared" si="0"/>
        <v>11.997212060648751</v>
      </c>
      <c r="E24" s="34">
        <f t="shared" si="1"/>
        <v>5.7228271602608505</v>
      </c>
      <c r="F24" s="4">
        <f>'SEKTÖR (U S D)'!F24*1.5755</f>
        <v>1944999.6392720398</v>
      </c>
      <c r="G24" s="4">
        <f>'SEKTÖR (U S D)'!G24*1.796</f>
        <v>2204829.01390704</v>
      </c>
      <c r="H24" s="34">
        <f t="shared" si="2"/>
        <v>13.358839219746452</v>
      </c>
      <c r="I24" s="34">
        <f t="shared" si="3"/>
        <v>5.658715157780093</v>
      </c>
      <c r="J24" s="4">
        <f>'SEKTÖR (U S D)'!J24*1.5144</f>
        <v>10301753.667254401</v>
      </c>
      <c r="K24" s="4">
        <f>'SEKTÖR (U S D)'!K24*1.708</f>
        <v>13566130.60254508</v>
      </c>
      <c r="L24" s="34">
        <f t="shared" si="4"/>
        <v>31.687584859138777</v>
      </c>
      <c r="M24" s="45">
        <f t="shared" si="5"/>
        <v>5.8029320959213715</v>
      </c>
    </row>
    <row r="25" spans="1:13" ht="14.25">
      <c r="A25" s="44" t="s">
        <v>12</v>
      </c>
      <c r="B25" s="4">
        <f>'SEKTÖR (U S D)'!B25*1.5905</f>
        <v>161778.27944379998</v>
      </c>
      <c r="C25" s="4">
        <f>'SEKTÖR (U S D)'!C25*1.7511</f>
        <v>183096.95630635502</v>
      </c>
      <c r="D25" s="34">
        <f t="shared" si="0"/>
        <v>13.177712691623048</v>
      </c>
      <c r="E25" s="34">
        <f t="shared" si="1"/>
        <v>0.9372509895125465</v>
      </c>
      <c r="F25" s="4">
        <f>'SEKTÖR (U S D)'!F25*1.5755</f>
        <v>300853.94035566</v>
      </c>
      <c r="G25" s="4">
        <f>'SEKTÖR (U S D)'!G25*1.796</f>
        <v>349764.43826012</v>
      </c>
      <c r="H25" s="34">
        <f t="shared" si="2"/>
        <v>16.257223637037814</v>
      </c>
      <c r="I25" s="34">
        <f t="shared" si="3"/>
        <v>0.8976738404434059</v>
      </c>
      <c r="J25" s="4">
        <f>'SEKTÖR (U S D)'!J25*1.5144</f>
        <v>2063835.5629056</v>
      </c>
      <c r="K25" s="4">
        <f>'SEKTÖR (U S D)'!K25*1.708</f>
        <v>2524642.9742254</v>
      </c>
      <c r="L25" s="34">
        <f t="shared" si="4"/>
        <v>22.327719301001178</v>
      </c>
      <c r="M25" s="45">
        <f t="shared" si="5"/>
        <v>1.0799197040847066</v>
      </c>
    </row>
    <row r="26" spans="1:13" ht="14.25">
      <c r="A26" s="44" t="s">
        <v>13</v>
      </c>
      <c r="B26" s="4">
        <f>'SEKTÖR (U S D)'!B26*1.5905</f>
        <v>167035.82126129</v>
      </c>
      <c r="C26" s="4">
        <f>'SEKTÖR (U S D)'!C26*1.7511</f>
        <v>263584.536703917</v>
      </c>
      <c r="D26" s="34">
        <f t="shared" si="0"/>
        <v>57.801203785862356</v>
      </c>
      <c r="E26" s="34">
        <f t="shared" si="1"/>
        <v>1.349257097603527</v>
      </c>
      <c r="F26" s="4">
        <f>'SEKTÖR (U S D)'!F26*1.5755</f>
        <v>325145.867125305</v>
      </c>
      <c r="G26" s="4">
        <f>'SEKTÖR (U S D)'!G26*1.796</f>
        <v>510733.89003999997</v>
      </c>
      <c r="H26" s="34">
        <f t="shared" si="2"/>
        <v>57.078389018296484</v>
      </c>
      <c r="I26" s="34">
        <f t="shared" si="3"/>
        <v>1.3108035076334454</v>
      </c>
      <c r="J26" s="4">
        <f>'SEKTÖR (U S D)'!J26*1.5144</f>
        <v>2018945.4152256</v>
      </c>
      <c r="K26" s="4">
        <f>'SEKTÖR (U S D)'!K26*1.708</f>
        <v>2915436.7858187603</v>
      </c>
      <c r="L26" s="34">
        <f t="shared" si="4"/>
        <v>44.40394296113177</v>
      </c>
      <c r="M26" s="45">
        <f t="shared" si="5"/>
        <v>1.2470823253672347</v>
      </c>
    </row>
    <row r="27" spans="1:13" s="64" customFormat="1" ht="15.75">
      <c r="A27" s="42" t="s">
        <v>79</v>
      </c>
      <c r="B27" s="3">
        <f>'SEKTÖR (U S D)'!B27*1.5905</f>
        <v>1819844.3334832</v>
      </c>
      <c r="C27" s="3">
        <f>'SEKTÖR (U S D)'!C27*1.7511</f>
        <v>2441007.74218236</v>
      </c>
      <c r="D27" s="33">
        <f t="shared" si="0"/>
        <v>34.1327770332008</v>
      </c>
      <c r="E27" s="33">
        <f t="shared" si="1"/>
        <v>12.495220936060948</v>
      </c>
      <c r="F27" s="3">
        <f>'SEKTÖR (U S D)'!F27*1.5755</f>
        <v>3662839.3213368547</v>
      </c>
      <c r="G27" s="3">
        <f>'SEKTÖR (U S D)'!G27*1.796</f>
        <v>4854477.91263544</v>
      </c>
      <c r="H27" s="33">
        <f t="shared" si="2"/>
        <v>32.533193153110076</v>
      </c>
      <c r="I27" s="33">
        <f t="shared" si="3"/>
        <v>12.459064886242931</v>
      </c>
      <c r="J27" s="3">
        <f>'SEKTÖR (U S D)'!J27*1.5144</f>
        <v>19574246.614802398</v>
      </c>
      <c r="K27" s="3">
        <f>'SEKTÖR (U S D)'!K27*1.708</f>
        <v>27581357.0401488</v>
      </c>
      <c r="L27" s="33">
        <f t="shared" si="4"/>
        <v>40.90635304089446</v>
      </c>
      <c r="M27" s="43">
        <f t="shared" si="5"/>
        <v>11.797965588457446</v>
      </c>
    </row>
    <row r="28" spans="1:13" ht="14.25">
      <c r="A28" s="44" t="s">
        <v>14</v>
      </c>
      <c r="B28" s="4">
        <f>'SEKTÖR (U S D)'!B28*1.5905</f>
        <v>1819844.3334832</v>
      </c>
      <c r="C28" s="4">
        <f>'SEKTÖR (U S D)'!C28*1.7511</f>
        <v>2441007.74218236</v>
      </c>
      <c r="D28" s="34">
        <f t="shared" si="0"/>
        <v>34.1327770332008</v>
      </c>
      <c r="E28" s="34">
        <f t="shared" si="1"/>
        <v>12.495220936060948</v>
      </c>
      <c r="F28" s="4">
        <f>'SEKTÖR (U S D)'!F28*1.5755</f>
        <v>3662839.3213368547</v>
      </c>
      <c r="G28" s="4">
        <f>'SEKTÖR (U S D)'!G28*1.796</f>
        <v>4854477.91263544</v>
      </c>
      <c r="H28" s="34">
        <f t="shared" si="2"/>
        <v>32.533193153110076</v>
      </c>
      <c r="I28" s="34">
        <f t="shared" si="3"/>
        <v>12.459064886242931</v>
      </c>
      <c r="J28" s="4">
        <f>'SEKTÖR (U S D)'!J28*1.5144</f>
        <v>19574246.614802398</v>
      </c>
      <c r="K28" s="4">
        <f>'SEKTÖR (U S D)'!K28*1.708</f>
        <v>27581357.0401488</v>
      </c>
      <c r="L28" s="34">
        <f t="shared" si="4"/>
        <v>40.90635304089446</v>
      </c>
      <c r="M28" s="45">
        <f t="shared" si="5"/>
        <v>11.797965588457446</v>
      </c>
    </row>
    <row r="29" spans="1:13" s="64" customFormat="1" ht="15.75">
      <c r="A29" s="42" t="s">
        <v>80</v>
      </c>
      <c r="B29" s="3">
        <f>'SEKTÖR (U S D)'!B29*1.5905</f>
        <v>10388991.400584815</v>
      </c>
      <c r="C29" s="3">
        <f>'SEKTÖR (U S D)'!C29*1.7511</f>
        <v>12373209.790074278</v>
      </c>
      <c r="D29" s="33">
        <f t="shared" si="0"/>
        <v>19.099239887500218</v>
      </c>
      <c r="E29" s="33">
        <f t="shared" si="1"/>
        <v>63.336951925021914</v>
      </c>
      <c r="F29" s="3">
        <f>'SEKTÖR (U S D)'!F29*1.5755</f>
        <v>19662473.3394275</v>
      </c>
      <c r="G29" s="3">
        <f>'SEKTÖR (U S D)'!G29*1.796</f>
        <v>24586526.664432637</v>
      </c>
      <c r="H29" s="33">
        <f t="shared" si="2"/>
        <v>25.042898927325417</v>
      </c>
      <c r="I29" s="33">
        <f t="shared" si="3"/>
        <v>63.10156036392548</v>
      </c>
      <c r="J29" s="3">
        <f>'SEKTÖR (U S D)'!J29*1.5144</f>
        <v>112292741.7393648</v>
      </c>
      <c r="K29" s="3">
        <f>'SEKTÖR (U S D)'!K29*1.708</f>
        <v>146723299.77384126</v>
      </c>
      <c r="L29" s="33">
        <f t="shared" si="4"/>
        <v>30.661427890318087</v>
      </c>
      <c r="M29" s="43">
        <f t="shared" si="5"/>
        <v>62.76110487373491</v>
      </c>
    </row>
    <row r="30" spans="1:13" ht="14.25">
      <c r="A30" s="44" t="s">
        <v>15</v>
      </c>
      <c r="B30" s="4">
        <f>'SEKTÖR (U S D)'!B30*1.5905</f>
        <v>2050569.35262799</v>
      </c>
      <c r="C30" s="4">
        <f>'SEKTÖR (U S D)'!C30*1.7511</f>
        <v>2300441.095422678</v>
      </c>
      <c r="D30" s="34">
        <f t="shared" si="0"/>
        <v>12.185481192062822</v>
      </c>
      <c r="E30" s="34">
        <f t="shared" si="1"/>
        <v>11.775677414280409</v>
      </c>
      <c r="F30" s="4">
        <f>'SEKTÖR (U S D)'!F30*1.5755</f>
        <v>4075828.5434343796</v>
      </c>
      <c r="G30" s="4">
        <f>'SEKTÖR (U S D)'!G30*1.796</f>
        <v>4590792.37446496</v>
      </c>
      <c r="H30" s="34">
        <f t="shared" si="2"/>
        <v>12.634580320119667</v>
      </c>
      <c r="I30" s="34">
        <f t="shared" si="3"/>
        <v>11.782313382012404</v>
      </c>
      <c r="J30" s="4">
        <f>'SEKTÖR (U S D)'!J30*1.5144</f>
        <v>22580181.5221224</v>
      </c>
      <c r="K30" s="4">
        <f>'SEKTÖR (U S D)'!K30*1.708</f>
        <v>27557631.70128584</v>
      </c>
      <c r="L30" s="34">
        <f t="shared" si="4"/>
        <v>22.04344625966314</v>
      </c>
      <c r="M30" s="45">
        <f t="shared" si="5"/>
        <v>11.787817040252504</v>
      </c>
    </row>
    <row r="31" spans="1:13" ht="14.25">
      <c r="A31" s="44" t="s">
        <v>121</v>
      </c>
      <c r="B31" s="4">
        <f>'SEKTÖR (U S D)'!B31*1.5905</f>
        <v>2597470.810177855</v>
      </c>
      <c r="C31" s="4">
        <f>'SEKTÖR (U S D)'!C31*1.7511</f>
        <v>2876284.2640169044</v>
      </c>
      <c r="D31" s="34">
        <f t="shared" si="0"/>
        <v>10.734036076423056</v>
      </c>
      <c r="E31" s="34">
        <f t="shared" si="1"/>
        <v>14.723348366636083</v>
      </c>
      <c r="F31" s="4">
        <f>'SEKTÖR (U S D)'!F31*1.5755</f>
        <v>4918382.756013129</v>
      </c>
      <c r="G31" s="4">
        <f>'SEKTÖR (U S D)'!G31*1.796</f>
        <v>5796246.22176708</v>
      </c>
      <c r="H31" s="34">
        <f t="shared" si="2"/>
        <v>17.848620355556726</v>
      </c>
      <c r="I31" s="34">
        <f t="shared" si="3"/>
        <v>14.87612243237736</v>
      </c>
      <c r="J31" s="4">
        <f>'SEKTÖR (U S D)'!J31*1.5144</f>
        <v>26763468.039919198</v>
      </c>
      <c r="K31" s="4">
        <f>'SEKTÖR (U S D)'!K31*1.708</f>
        <v>35059464.942237124</v>
      </c>
      <c r="L31" s="34">
        <f t="shared" si="4"/>
        <v>30.997465985887878</v>
      </c>
      <c r="M31" s="45">
        <f t="shared" si="5"/>
        <v>14.996737119792286</v>
      </c>
    </row>
    <row r="32" spans="1:13" ht="14.25">
      <c r="A32" s="44" t="s">
        <v>122</v>
      </c>
      <c r="B32" s="4">
        <f>'SEKTÖR (U S D)'!B32*1.5905</f>
        <v>118567.124298475</v>
      </c>
      <c r="C32" s="4">
        <f>'SEKTÖR (U S D)'!C32*1.7511</f>
        <v>196698.18138984</v>
      </c>
      <c r="D32" s="34">
        <f t="shared" si="0"/>
        <v>65.8960547062622</v>
      </c>
      <c r="E32" s="34">
        <f t="shared" si="1"/>
        <v>1.0068740019603875</v>
      </c>
      <c r="F32" s="4">
        <f>'SEKTÖR (U S D)'!F32*1.5755</f>
        <v>227890.80214811</v>
      </c>
      <c r="G32" s="4">
        <f>'SEKTÖR (U S D)'!G32*1.796</f>
        <v>266477.55801348</v>
      </c>
      <c r="H32" s="34">
        <f t="shared" si="2"/>
        <v>16.93212516768966</v>
      </c>
      <c r="I32" s="34">
        <f t="shared" si="3"/>
        <v>0.6839172503753527</v>
      </c>
      <c r="J32" s="4">
        <f>'SEKTÖR (U S D)'!J32*1.5144</f>
        <v>1763425.7007456</v>
      </c>
      <c r="K32" s="4">
        <f>'SEKTÖR (U S D)'!K32*1.708</f>
        <v>2279658.5380352004</v>
      </c>
      <c r="L32" s="34">
        <f t="shared" si="4"/>
        <v>29.274430846240374</v>
      </c>
      <c r="M32" s="45">
        <f t="shared" si="5"/>
        <v>0.9751272551971361</v>
      </c>
    </row>
    <row r="33" spans="1:13" ht="14.25">
      <c r="A33" s="44" t="s">
        <v>32</v>
      </c>
      <c r="B33" s="4">
        <f>'SEKTÖR (U S D)'!B33*1.5905</f>
        <v>1207655.031954175</v>
      </c>
      <c r="C33" s="4">
        <f>'SEKTÖR (U S D)'!C33*1.7511</f>
        <v>1671243.2319614852</v>
      </c>
      <c r="D33" s="34">
        <f t="shared" si="0"/>
        <v>38.38746891628082</v>
      </c>
      <c r="E33" s="34">
        <f t="shared" si="1"/>
        <v>8.554890285839676</v>
      </c>
      <c r="F33" s="4">
        <f>'SEKTÖR (U S D)'!F33*1.5755</f>
        <v>2358656.58434409</v>
      </c>
      <c r="G33" s="4">
        <f>'SEKTÖR (U S D)'!G33*1.796</f>
        <v>3196425.1667716</v>
      </c>
      <c r="H33" s="34">
        <f t="shared" si="2"/>
        <v>35.51888765784367</v>
      </c>
      <c r="I33" s="34">
        <f t="shared" si="3"/>
        <v>8.203656350597546</v>
      </c>
      <c r="J33" s="4">
        <f>'SEKTÖR (U S D)'!J33*1.5144</f>
        <v>15051028.906243201</v>
      </c>
      <c r="K33" s="4">
        <f>'SEKTÖR (U S D)'!K33*1.708</f>
        <v>19608910.4537298</v>
      </c>
      <c r="L33" s="34">
        <f t="shared" si="4"/>
        <v>30.28285691216751</v>
      </c>
      <c r="M33" s="45">
        <f t="shared" si="5"/>
        <v>8.387739965930248</v>
      </c>
    </row>
    <row r="34" spans="1:13" ht="14.25">
      <c r="A34" s="44" t="s">
        <v>31</v>
      </c>
      <c r="B34" s="4">
        <f>'SEKTÖR (U S D)'!B34*1.5905</f>
        <v>545786.974095945</v>
      </c>
      <c r="C34" s="4">
        <f>'SEKTÖR (U S D)'!C34*1.7511</f>
        <v>742699.382944428</v>
      </c>
      <c r="D34" s="34">
        <f t="shared" si="0"/>
        <v>36.07862008334911</v>
      </c>
      <c r="E34" s="34">
        <f t="shared" si="1"/>
        <v>3.8017875644547914</v>
      </c>
      <c r="F34" s="4">
        <f>'SEKTÖR (U S D)'!F34*1.5755</f>
        <v>1085457.4299477248</v>
      </c>
      <c r="G34" s="4">
        <f>'SEKTÖR (U S D)'!G34*1.796</f>
        <v>1462856.01767224</v>
      </c>
      <c r="H34" s="34">
        <f t="shared" si="2"/>
        <v>34.768621717637565</v>
      </c>
      <c r="I34" s="34">
        <f t="shared" si="3"/>
        <v>3.7544342298829796</v>
      </c>
      <c r="J34" s="4">
        <f>'SEKTÖR (U S D)'!J34*1.5144</f>
        <v>6177342.136003199</v>
      </c>
      <c r="K34" s="4">
        <f>'SEKTÖR (U S D)'!K34*1.708</f>
        <v>8953525.358239839</v>
      </c>
      <c r="L34" s="34">
        <f t="shared" si="4"/>
        <v>44.94138678277674</v>
      </c>
      <c r="M34" s="45">
        <f t="shared" si="5"/>
        <v>3.8298834940619324</v>
      </c>
    </row>
    <row r="35" spans="1:13" ht="14.25">
      <c r="A35" s="44" t="s">
        <v>16</v>
      </c>
      <c r="B35" s="4">
        <f>'SEKTÖR (U S D)'!B35*1.5905</f>
        <v>776247.662892515</v>
      </c>
      <c r="C35" s="4">
        <f>'SEKTÖR (U S D)'!C35*1.7511</f>
        <v>879646.6541471701</v>
      </c>
      <c r="D35" s="34">
        <f t="shared" si="0"/>
        <v>13.320361039073758</v>
      </c>
      <c r="E35" s="34">
        <f t="shared" si="1"/>
        <v>4.5028039441648575</v>
      </c>
      <c r="F35" s="4">
        <f>'SEKTÖR (U S D)'!F35*1.5755</f>
        <v>1492280.5105927598</v>
      </c>
      <c r="G35" s="4">
        <f>'SEKTÖR (U S D)'!G35*1.796</f>
        <v>1769829.44226612</v>
      </c>
      <c r="H35" s="34">
        <f t="shared" si="2"/>
        <v>18.598978523355036</v>
      </c>
      <c r="I35" s="34">
        <f t="shared" si="3"/>
        <v>4.542284516607433</v>
      </c>
      <c r="J35" s="4">
        <f>'SEKTÖR (U S D)'!J35*1.5144</f>
        <v>8095790.9737824015</v>
      </c>
      <c r="K35" s="4">
        <f>'SEKTÖR (U S D)'!K35*1.708</f>
        <v>10799980.2452556</v>
      </c>
      <c r="L35" s="34">
        <f t="shared" si="4"/>
        <v>33.402409724145656</v>
      </c>
      <c r="M35" s="45">
        <f t="shared" si="5"/>
        <v>4.619707257480845</v>
      </c>
    </row>
    <row r="36" spans="1:13" ht="14.25">
      <c r="A36" s="44" t="s">
        <v>143</v>
      </c>
      <c r="B36" s="4">
        <f>'SEKTÖR (U S D)'!B36*1.5905</f>
        <v>2045856.0524425649</v>
      </c>
      <c r="C36" s="4">
        <f>'SEKTÖR (U S D)'!C36*1.7511</f>
        <v>2397146.882327652</v>
      </c>
      <c r="D36" s="34">
        <f t="shared" si="0"/>
        <v>17.17084784463101</v>
      </c>
      <c r="E36" s="34">
        <f t="shared" si="1"/>
        <v>12.27070254357105</v>
      </c>
      <c r="F36" s="4">
        <f>'SEKTÖR (U S D)'!F36*1.5755</f>
        <v>3556973.3529013046</v>
      </c>
      <c r="G36" s="4">
        <f>'SEKTÖR (U S D)'!G36*1.796</f>
        <v>4707967.98738628</v>
      </c>
      <c r="H36" s="34">
        <f t="shared" si="2"/>
        <v>32.35882083699467</v>
      </c>
      <c r="I36" s="34">
        <f t="shared" si="3"/>
        <v>12.083045734851444</v>
      </c>
      <c r="J36" s="4">
        <f>'SEKTÖR (U S D)'!J36*1.5144</f>
        <v>19761389.645796</v>
      </c>
      <c r="K36" s="4">
        <f>'SEKTÖR (U S D)'!K36*1.708</f>
        <v>26757043.586126562</v>
      </c>
      <c r="L36" s="34">
        <f t="shared" si="4"/>
        <v>35.400617394429055</v>
      </c>
      <c r="M36" s="45">
        <f t="shared" si="5"/>
        <v>11.445364309611728</v>
      </c>
    </row>
    <row r="37" spans="1:13" ht="14.25">
      <c r="A37" s="44" t="s">
        <v>155</v>
      </c>
      <c r="B37" s="4">
        <f>'SEKTÖR (U S D)'!B37*1.5905</f>
        <v>360557.07493562996</v>
      </c>
      <c r="C37" s="4">
        <f>'SEKTÖR (U S D)'!C37*1.7511</f>
        <v>414927.404358129</v>
      </c>
      <c r="D37" s="34">
        <f t="shared" si="0"/>
        <v>15.0795347538821</v>
      </c>
      <c r="E37" s="34">
        <f t="shared" si="1"/>
        <v>2.1239627799155887</v>
      </c>
      <c r="F37" s="4">
        <f>'SEKTÖR (U S D)'!F37*1.5755</f>
        <v>709449.599917575</v>
      </c>
      <c r="G37" s="4">
        <f>'SEKTÖR (U S D)'!G37*1.796</f>
        <v>800476.22610104</v>
      </c>
      <c r="H37" s="34">
        <f t="shared" si="2"/>
        <v>12.830598000765752</v>
      </c>
      <c r="I37" s="34">
        <f t="shared" si="3"/>
        <v>2.054430037662567</v>
      </c>
      <c r="J37" s="4">
        <f>'SEKTÖR (U S D)'!J37*1.5144</f>
        <v>4755858.061682399</v>
      </c>
      <c r="K37" s="4">
        <f>'SEKTÖR (U S D)'!K37*1.708</f>
        <v>5393738.55831412</v>
      </c>
      <c r="L37" s="34">
        <f t="shared" si="4"/>
        <v>13.4125217438905</v>
      </c>
      <c r="M37" s="45">
        <f t="shared" si="5"/>
        <v>2.3071795130129233</v>
      </c>
    </row>
    <row r="38" spans="1:13" ht="14.25">
      <c r="A38" s="44" t="s">
        <v>154</v>
      </c>
      <c r="B38" s="4">
        <f>'SEKTÖR (U S D)'!B38*1.5905</f>
        <v>184229.34883586</v>
      </c>
      <c r="C38" s="4">
        <f>'SEKTÖR (U S D)'!C38*1.7511</f>
        <v>237700.07096889304</v>
      </c>
      <c r="D38" s="34">
        <f t="shared" si="0"/>
        <v>29.02399778912155</v>
      </c>
      <c r="E38" s="34">
        <f t="shared" si="1"/>
        <v>1.2167576742785264</v>
      </c>
      <c r="F38" s="4">
        <f>'SEKTÖR (U S D)'!F38*1.5755</f>
        <v>318301.68087305996</v>
      </c>
      <c r="G38" s="4">
        <f>'SEKTÖR (U S D)'!G38*1.796</f>
        <v>742894.4968948</v>
      </c>
      <c r="H38" s="34">
        <f t="shared" si="2"/>
        <v>133.39320573398712</v>
      </c>
      <c r="I38" s="34">
        <f t="shared" si="3"/>
        <v>1.9066459683241734</v>
      </c>
      <c r="J38" s="4">
        <f>'SEKTÖR (U S D)'!J38*1.5144</f>
        <v>1908119.6060448</v>
      </c>
      <c r="K38" s="4">
        <f>'SEKTÖR (U S D)'!K38*1.708</f>
        <v>2878908.5108680394</v>
      </c>
      <c r="L38" s="34">
        <f t="shared" si="4"/>
        <v>50.87673234674822</v>
      </c>
      <c r="M38" s="45">
        <f t="shared" si="5"/>
        <v>1.2314573026300653</v>
      </c>
    </row>
    <row r="39" spans="1:13" ht="14.25">
      <c r="A39" s="44" t="s">
        <v>161</v>
      </c>
      <c r="B39" s="4">
        <f>'SEKTÖR (U S D)'!B39*1.5905</f>
        <v>37870.75032958</v>
      </c>
      <c r="C39" s="4">
        <f>'SEKTÖR (U S D)'!C39*1.7511</f>
        <v>135169.448523681</v>
      </c>
      <c r="D39" s="34">
        <f t="shared" si="0"/>
        <v>256.92308007455335</v>
      </c>
      <c r="E39" s="34">
        <f t="shared" si="1"/>
        <v>0.6919159222325537</v>
      </c>
      <c r="F39" s="4">
        <f>'SEKTÖR (U S D)'!F39*1.5755</f>
        <v>62734.51634353</v>
      </c>
      <c r="G39" s="4">
        <f>'SEKTÖR (U S D)'!G39*1.796</f>
        <v>244511.79380932002</v>
      </c>
      <c r="H39" s="34">
        <f t="shared" si="2"/>
        <v>289.75640215410266</v>
      </c>
      <c r="I39" s="34">
        <f t="shared" si="3"/>
        <v>0.6275419024139965</v>
      </c>
      <c r="J39" s="4">
        <f>'SEKTÖR (U S D)'!J39*1.5144</f>
        <v>460329.98726400005</v>
      </c>
      <c r="K39" s="4">
        <f>'SEKTÖR (U S D)'!K39*1.708</f>
        <v>803184.76885668</v>
      </c>
      <c r="L39" s="34">
        <f t="shared" si="4"/>
        <v>74.48021877315851</v>
      </c>
      <c r="M39" s="45">
        <f t="shared" si="5"/>
        <v>0.3435634530364332</v>
      </c>
    </row>
    <row r="40" spans="1:13" ht="14.25">
      <c r="A40" s="81" t="s">
        <v>162</v>
      </c>
      <c r="B40" s="4">
        <f>'SEKTÖR (U S D)'!B40*1.5905</f>
        <v>453121.208446365</v>
      </c>
      <c r="C40" s="4">
        <f>'SEKTÖR (U S D)'!C40*1.7511</f>
        <v>511437.88346281805</v>
      </c>
      <c r="D40" s="34">
        <f t="shared" si="0"/>
        <v>12.869994590720166</v>
      </c>
      <c r="E40" s="34">
        <f t="shared" si="1"/>
        <v>2.6179881523955806</v>
      </c>
      <c r="F40" s="4">
        <f>'SEKTÖR (U S D)'!F40*1.5755</f>
        <v>838457.039357875</v>
      </c>
      <c r="G40" s="4">
        <f>'SEKTÖR (U S D)'!G40*1.796</f>
        <v>987667.3217751601</v>
      </c>
      <c r="H40" s="34">
        <f t="shared" si="2"/>
        <v>17.795817246827163</v>
      </c>
      <c r="I40" s="34">
        <f t="shared" si="3"/>
        <v>2.534857809526634</v>
      </c>
      <c r="J40" s="4">
        <f>'SEKTÖR (U S D)'!J40*1.5144</f>
        <v>4881063.963585599</v>
      </c>
      <c r="K40" s="4">
        <f>'SEKTÖR (U S D)'!K40*1.708</f>
        <v>6505798.560049039</v>
      </c>
      <c r="L40" s="34">
        <f t="shared" si="4"/>
        <v>33.28648443422405</v>
      </c>
      <c r="M40" s="45">
        <f t="shared" si="5"/>
        <v>2.7828647961434925</v>
      </c>
    </row>
    <row r="41" spans="1:13" ht="15" thickBot="1">
      <c r="A41" s="44" t="s">
        <v>81</v>
      </c>
      <c r="B41" s="4">
        <f>'SEKTÖR (U S D)'!B41*1.5905</f>
        <v>11060.00954786</v>
      </c>
      <c r="C41" s="4">
        <f>'SEKTÖR (U S D)'!C41*1.7511</f>
        <v>9815.290550598</v>
      </c>
      <c r="D41" s="34">
        <f t="shared" si="0"/>
        <v>-11.254230766037995</v>
      </c>
      <c r="E41" s="34">
        <f t="shared" si="1"/>
        <v>0.05024327529240215</v>
      </c>
      <c r="F41" s="4">
        <f>'SEKTÖR (U S D)'!F41*1.5755</f>
        <v>18060.52355396</v>
      </c>
      <c r="G41" s="4">
        <f>'SEKTÖR (U S D)'!G41*1.796</f>
        <v>20382.05751056</v>
      </c>
      <c r="H41" s="34">
        <f t="shared" si="2"/>
        <v>12.854189689816465</v>
      </c>
      <c r="I41" s="34">
        <f t="shared" si="3"/>
        <v>0.05231074929360226</v>
      </c>
      <c r="J41" s="4">
        <f>'SEKTÖR (U S D)'!J41*1.5144</f>
        <v>94743.20374799999</v>
      </c>
      <c r="K41" s="4">
        <f>'SEKTÖR (U S D)'!K41*1.708</f>
        <v>125451.12971944</v>
      </c>
      <c r="L41" s="34">
        <f t="shared" si="4"/>
        <v>32.411745388215515</v>
      </c>
      <c r="M41" s="45">
        <f t="shared" si="5"/>
        <v>0.05366190319456012</v>
      </c>
    </row>
    <row r="42" spans="1:13" ht="18" thickBot="1" thickTop="1">
      <c r="A42" s="51" t="s">
        <v>17</v>
      </c>
      <c r="B42" s="58">
        <f>'SEKTÖR (U S D)'!B42*1.5905</f>
        <v>392056.90971746</v>
      </c>
      <c r="C42" s="58">
        <f>'SEKTÖR (U S D)'!C42*1.7511</f>
        <v>452721.543836211</v>
      </c>
      <c r="D42" s="59">
        <f t="shared" si="0"/>
        <v>15.473425570402435</v>
      </c>
      <c r="E42" s="59">
        <f t="shared" si="1"/>
        <v>2.317426370672057</v>
      </c>
      <c r="F42" s="58">
        <f>'SEKTÖR (U S D)'!F42*1.5755</f>
        <v>852065.2444197099</v>
      </c>
      <c r="G42" s="58">
        <f>'SEKTÖR (U S D)'!G42*1.796</f>
        <v>954964.8345644</v>
      </c>
      <c r="H42" s="59">
        <f t="shared" si="2"/>
        <v>12.076491890567466</v>
      </c>
      <c r="I42" s="59">
        <f t="shared" si="3"/>
        <v>2.4509265573028087</v>
      </c>
      <c r="J42" s="58">
        <f>'SEKTÖR (U S D)'!J42*1.5144</f>
        <v>5626174.609850399</v>
      </c>
      <c r="K42" s="58">
        <f>'SEKTÖR (U S D)'!K42*1.708</f>
        <v>6590392.788213079</v>
      </c>
      <c r="L42" s="59">
        <f t="shared" si="4"/>
        <v>17.1380777389047</v>
      </c>
      <c r="M42" s="59">
        <f t="shared" si="5"/>
        <v>2.819050100275144</v>
      </c>
    </row>
    <row r="43" spans="1:13" ht="14.25">
      <c r="A43" s="44" t="s">
        <v>84</v>
      </c>
      <c r="B43" s="4">
        <f>'SEKTÖR (U S D)'!B43*1.5905</f>
        <v>392056.90971746</v>
      </c>
      <c r="C43" s="4">
        <f>'SEKTÖR (U S D)'!C43*1.7511</f>
        <v>452721.543836211</v>
      </c>
      <c r="D43" s="34">
        <f t="shared" si="0"/>
        <v>15.473425570402435</v>
      </c>
      <c r="E43" s="34">
        <f t="shared" si="1"/>
        <v>2.317426370672057</v>
      </c>
      <c r="F43" s="4">
        <f>'SEKTÖR (U S D)'!F43*1.5755</f>
        <v>852065.2444197099</v>
      </c>
      <c r="G43" s="4">
        <f>'SEKTÖR (U S D)'!G43*1.796</f>
        <v>954964.8345644</v>
      </c>
      <c r="H43" s="34">
        <f t="shared" si="2"/>
        <v>12.076491890567466</v>
      </c>
      <c r="I43" s="34">
        <f t="shared" si="3"/>
        <v>2.4509265573028087</v>
      </c>
      <c r="J43" s="4">
        <f>'SEKTÖR (U S D)'!J43*1.5144</f>
        <v>5626174.609850399</v>
      </c>
      <c r="K43" s="4">
        <f>'SEKTÖR (U S D)'!K43*1.708</f>
        <v>6590392.788213079</v>
      </c>
      <c r="L43" s="34">
        <f t="shared" si="4"/>
        <v>17.1380777389047</v>
      </c>
      <c r="M43" s="45">
        <f t="shared" si="5"/>
        <v>2.819050100275144</v>
      </c>
    </row>
    <row r="44" spans="1:13" ht="14.25">
      <c r="A44" s="111" t="s">
        <v>125</v>
      </c>
      <c r="B44" s="121">
        <f>'SEKTÖR (U S D)'!B44*1.5905</f>
        <v>0</v>
      </c>
      <c r="C44" s="121">
        <f>'SEKTÖR (U S D)'!C44*1.7511</f>
        <v>0</v>
      </c>
      <c r="D44" s="122"/>
      <c r="E44" s="123"/>
      <c r="F44" s="4">
        <f>'SEKTÖR (U S D)'!F44*1.5755</f>
        <v>168841.6926001921</v>
      </c>
      <c r="G44" s="4">
        <f>'SEKTÖR (U S D)'!G44*1.796</f>
        <v>295228.56298284326</v>
      </c>
      <c r="H44" s="34">
        <f t="shared" si="2"/>
        <v>74.85524957507289</v>
      </c>
      <c r="I44" s="34">
        <f t="shared" si="3"/>
        <v>0.7577069849059443</v>
      </c>
      <c r="J44" s="113">
        <f>'SEKTÖR (U S D)'!J44*1.5144</f>
        <v>2428749.1729056374</v>
      </c>
      <c r="K44" s="113">
        <f>'SEKTÖR (U S D)'!K44*1.708</f>
        <v>2783023.7399999998</v>
      </c>
      <c r="L44" s="114">
        <f t="shared" si="4"/>
        <v>14.58670870778004</v>
      </c>
      <c r="M44" s="115">
        <f t="shared" si="5"/>
        <v>1.1904424524357269</v>
      </c>
    </row>
    <row r="45" spans="1:13" s="39" customFormat="1" ht="18.75" thickBot="1">
      <c r="A45" s="46" t="s">
        <v>18</v>
      </c>
      <c r="B45" s="47">
        <f>'SEKTÖR (U S D)'!B45*1.5905</f>
        <v>16071828.93624216</v>
      </c>
      <c r="C45" s="47">
        <f>'SEKTÖR (U S D)'!C45*1.7511</f>
        <v>19535530.86154453</v>
      </c>
      <c r="D45" s="48">
        <f>(C45-B45)/B45*100</f>
        <v>21.55138621150754</v>
      </c>
      <c r="E45" s="49">
        <f>C45/C$45*100</f>
        <v>100</v>
      </c>
      <c r="F45" s="47">
        <f>'SEKTÖR (U S D)'!F45*1.5755</f>
        <v>31065398.71060019</v>
      </c>
      <c r="G45" s="47">
        <f>'SEKTÖR (U S D)'!G45*1.796</f>
        <v>38963421.06698284</v>
      </c>
      <c r="H45" s="48">
        <f t="shared" si="2"/>
        <v>25.423856393923174</v>
      </c>
      <c r="I45" s="49">
        <f t="shared" si="3"/>
        <v>100</v>
      </c>
      <c r="J45" s="47">
        <f>'SEKTÖR (U S D)'!J45*1.5144</f>
        <v>177793391.928</v>
      </c>
      <c r="K45" s="47">
        <f>'SEKTÖR (U S D)'!K45*1.708</f>
        <v>233780619.49199998</v>
      </c>
      <c r="L45" s="48">
        <f t="shared" si="4"/>
        <v>31.490049746434227</v>
      </c>
      <c r="M45" s="49">
        <f t="shared" si="5"/>
        <v>100</v>
      </c>
    </row>
    <row r="46" spans="1:13" s="39" customFormat="1" ht="18">
      <c r="A46" s="117"/>
      <c r="B46" s="118"/>
      <c r="C46" s="118"/>
      <c r="D46" s="119"/>
      <c r="E46" s="120"/>
      <c r="F46" s="118"/>
      <c r="G46" s="118"/>
      <c r="H46" s="119"/>
      <c r="I46" s="120"/>
      <c r="J46" s="118"/>
      <c r="K46" s="118"/>
      <c r="L46" s="119"/>
      <c r="M46" s="120"/>
    </row>
    <row r="47" ht="12.75">
      <c r="A47" s="64" t="s">
        <v>107</v>
      </c>
    </row>
    <row r="48" ht="12.75">
      <c r="A48" s="5"/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7"/>
  <sheetViews>
    <sheetView zoomScale="70" zoomScaleNormal="70" zoomScalePageLayoutView="0" workbookViewId="0" topLeftCell="A10">
      <selection activeCell="D7" sqref="D7"/>
    </sheetView>
  </sheetViews>
  <sheetFormatPr defaultColWidth="9.140625" defaultRowHeight="12.75"/>
  <cols>
    <col min="1" max="1" width="48.7109375" style="1" customWidth="1"/>
    <col min="2" max="5" width="14.421875" style="1" customWidth="1"/>
    <col min="6" max="7" width="17.8515625" style="1" hidden="1" customWidth="1"/>
    <col min="8" max="16384" width="9.140625" style="1" customWidth="1"/>
  </cols>
  <sheetData>
    <row r="1" ht="12.75">
      <c r="B1" s="2"/>
    </row>
    <row r="2" ht="12.75">
      <c r="B2" s="2"/>
    </row>
    <row r="3" ht="12.75">
      <c r="B3" s="2"/>
    </row>
    <row r="4" spans="2:3" ht="39.75" customHeight="1" thickBot="1">
      <c r="B4" s="2"/>
      <c r="C4" s="2"/>
    </row>
    <row r="5" spans="1:7" ht="45" customHeight="1" thickBot="1">
      <c r="A5" s="166" t="s">
        <v>118</v>
      </c>
      <c r="B5" s="167"/>
      <c r="C5" s="167"/>
      <c r="D5" s="167"/>
      <c r="E5" s="167"/>
      <c r="F5" s="167"/>
      <c r="G5" s="168"/>
    </row>
    <row r="6" spans="1:7" ht="50.25" customHeight="1" thickBot="1" thickTop="1">
      <c r="A6" s="40"/>
      <c r="B6" s="169" t="s">
        <v>172</v>
      </c>
      <c r="C6" s="171"/>
      <c r="D6" s="169" t="s">
        <v>173</v>
      </c>
      <c r="E6" s="170"/>
      <c r="F6" s="169" t="s">
        <v>156</v>
      </c>
      <c r="G6" s="171"/>
    </row>
    <row r="7" spans="1:7" ht="31.5" thickBot="1" thickTop="1">
      <c r="A7" s="41" t="s">
        <v>1</v>
      </c>
      <c r="B7" s="31" t="s">
        <v>108</v>
      </c>
      <c r="C7" s="32" t="s">
        <v>119</v>
      </c>
      <c r="D7" s="31" t="s">
        <v>108</v>
      </c>
      <c r="E7" s="32" t="s">
        <v>119</v>
      </c>
      <c r="F7" s="31" t="s">
        <v>108</v>
      </c>
      <c r="G7" s="32" t="s">
        <v>119</v>
      </c>
    </row>
    <row r="8" spans="1:7" ht="18" thickBot="1" thickTop="1">
      <c r="A8" s="57" t="s">
        <v>2</v>
      </c>
      <c r="B8" s="59">
        <f>'SEKTÖR (U S D)'!D8</f>
        <v>14.554881798079307</v>
      </c>
      <c r="C8" s="59">
        <f>'SEKTÖR (TL)'!D8</f>
        <v>26.122007869611235</v>
      </c>
      <c r="D8" s="59">
        <f>'SEKTÖR (U S D)'!H8</f>
        <v>11.804240642251276</v>
      </c>
      <c r="E8" s="59">
        <f>'SEKTÖR (TL)'!H8</f>
        <v>27.45186683178884</v>
      </c>
      <c r="F8" s="59">
        <f>'SEKTÖR (U S D)'!L8</f>
        <v>17.391176030269207</v>
      </c>
      <c r="G8" s="59">
        <f>'SEKTÖR (TL)'!L8</f>
        <v>32.398394519083325</v>
      </c>
    </row>
    <row r="9" spans="1:7" s="64" customFormat="1" ht="15.75">
      <c r="A9" s="60" t="s">
        <v>75</v>
      </c>
      <c r="B9" s="62">
        <f>'SEKTÖR (U S D)'!D9</f>
        <v>12.37907658296644</v>
      </c>
      <c r="C9" s="62">
        <f>'SEKTÖR (TL)'!D9</f>
        <v>23.72650173180292</v>
      </c>
      <c r="D9" s="62">
        <f>'SEKTÖR (U S D)'!H9</f>
        <v>9.987975865278266</v>
      </c>
      <c r="E9" s="62">
        <f>'SEKTÖR (TL)'!H9</f>
        <v>25.381405683300397</v>
      </c>
      <c r="F9" s="62">
        <f>'SEKTÖR (U S D)'!L9</f>
        <v>15.553843764655298</v>
      </c>
      <c r="G9" s="62">
        <f>'SEKTÖR (TL)'!L9</f>
        <v>30.326178783697333</v>
      </c>
    </row>
    <row r="10" spans="1:7" ht="14.25">
      <c r="A10" s="44" t="s">
        <v>3</v>
      </c>
      <c r="B10" s="34">
        <f>'SEKTÖR (U S D)'!D10</f>
        <v>31.138342655084077</v>
      </c>
      <c r="C10" s="34">
        <f>'SEKTÖR (TL)'!D10</f>
        <v>44.37997599705611</v>
      </c>
      <c r="D10" s="34">
        <f>'SEKTÖR (U S D)'!H10</f>
        <v>26.478505958523385</v>
      </c>
      <c r="E10" s="34">
        <f>'SEKTÖR (TL)'!H10</f>
        <v>44.17987730974805</v>
      </c>
      <c r="F10" s="34">
        <f>'SEKTÖR (U S D)'!L10</f>
        <v>33.37500264746611</v>
      </c>
      <c r="G10" s="34">
        <f>'SEKTÖR (TL)'!L10</f>
        <v>50.425584074136374</v>
      </c>
    </row>
    <row r="11" spans="1:7" ht="14.25">
      <c r="A11" s="44" t="s">
        <v>4</v>
      </c>
      <c r="B11" s="34">
        <f>'SEKTÖR (U S D)'!D11</f>
        <v>-23.456655440758283</v>
      </c>
      <c r="C11" s="34">
        <f>'SEKTÖR (TL)'!D11</f>
        <v>-15.727726716323062</v>
      </c>
      <c r="D11" s="34">
        <f>'SEKTÖR (U S D)'!H11</f>
        <v>-22.49035359985222</v>
      </c>
      <c r="E11" s="34">
        <f>'SEKTÖR (TL)'!H11</f>
        <v>-11.642446883741394</v>
      </c>
      <c r="F11" s="34">
        <f>'SEKTÖR (U S D)'!L11</f>
        <v>-3.4145632130923484</v>
      </c>
      <c r="G11" s="34">
        <f>'SEKTÖR (TL)'!L11</f>
        <v>8.932861880638052</v>
      </c>
    </row>
    <row r="12" spans="1:7" ht="14.25">
      <c r="A12" s="44" t="s">
        <v>5</v>
      </c>
      <c r="B12" s="34">
        <f>'SEKTÖR (U S D)'!D12</f>
        <v>10.401582646801492</v>
      </c>
      <c r="C12" s="34">
        <f>'SEKTÖR (TL)'!D12</f>
        <v>21.549331262379194</v>
      </c>
      <c r="D12" s="34">
        <f>'SEKTÖR (U S D)'!H12</f>
        <v>9.23444396313268</v>
      </c>
      <c r="E12" s="34">
        <f>'SEKTÖR (TL)'!H12</f>
        <v>24.522412794532713</v>
      </c>
      <c r="F12" s="34">
        <f>'SEKTÖR (U S D)'!L12</f>
        <v>7.515003162982345</v>
      </c>
      <c r="G12" s="34">
        <f>'SEKTÖR (TL)'!L12</f>
        <v>21.259657555714373</v>
      </c>
    </row>
    <row r="13" spans="1:7" ht="14.25">
      <c r="A13" s="44" t="s">
        <v>6</v>
      </c>
      <c r="B13" s="34">
        <f>'SEKTÖR (U S D)'!D13</f>
        <v>-5.241168380646853</v>
      </c>
      <c r="C13" s="34">
        <f>'SEKTÖR (TL)'!D13</f>
        <v>4.327060703331841</v>
      </c>
      <c r="D13" s="34">
        <f>'SEKTÖR (U S D)'!H13</f>
        <v>1.667796012860808</v>
      </c>
      <c r="E13" s="34">
        <f>'SEKTÖR (TL)'!H13</f>
        <v>15.896770319960662</v>
      </c>
      <c r="F13" s="34">
        <f>'SEKTÖR (U S D)'!L13</f>
        <v>7.184557043405977</v>
      </c>
      <c r="G13" s="34">
        <f>'SEKTÖR (TL)'!L13</f>
        <v>20.88696739972096</v>
      </c>
    </row>
    <row r="14" spans="1:7" ht="14.25">
      <c r="A14" s="44" t="s">
        <v>7</v>
      </c>
      <c r="B14" s="34">
        <f>'SEKTÖR (U S D)'!D14</f>
        <v>8.291016306371816</v>
      </c>
      <c r="C14" s="34">
        <f>'SEKTÖR (TL)'!D14</f>
        <v>19.225651464374526</v>
      </c>
      <c r="D14" s="34">
        <f>'SEKTÖR (U S D)'!H14</f>
        <v>6.641991067572726</v>
      </c>
      <c r="E14" s="34">
        <f>'SEKTÖR (TL)'!H14</f>
        <v>21.567131677156848</v>
      </c>
      <c r="F14" s="34">
        <f>'SEKTÖR (U S D)'!L14</f>
        <v>11.132138377793572</v>
      </c>
      <c r="G14" s="34">
        <f>'SEKTÖR (TL)'!L14</f>
        <v>25.339205196296493</v>
      </c>
    </row>
    <row r="15" spans="1:7" ht="14.25">
      <c r="A15" s="44" t="s">
        <v>8</v>
      </c>
      <c r="B15" s="34">
        <f>'SEKTÖR (U S D)'!D15</f>
        <v>2.629148116889465</v>
      </c>
      <c r="C15" s="34">
        <f>'SEKTÖR (TL)'!D15</f>
        <v>12.992078759814618</v>
      </c>
      <c r="D15" s="34">
        <f>'SEKTÖR (U S D)'!H15</f>
        <v>10.758618144369002</v>
      </c>
      <c r="E15" s="34">
        <f>'SEKTÖR (TL)'!H15</f>
        <v>26.259903641565685</v>
      </c>
      <c r="F15" s="34">
        <f>'SEKTÖR (U S D)'!L15</f>
        <v>6.727824071198669</v>
      </c>
      <c r="G15" s="34">
        <f>'SEKTÖR (TL)'!L15</f>
        <v>20.371845954574308</v>
      </c>
    </row>
    <row r="16" spans="1:7" ht="14.25">
      <c r="A16" s="44" t="s">
        <v>144</v>
      </c>
      <c r="B16" s="34">
        <f>'SEKTÖR (U S D)'!D16</f>
        <v>88.2771982354331</v>
      </c>
      <c r="C16" s="34">
        <f>'SEKTÖR (TL)'!D16</f>
        <v>107.28840102487702</v>
      </c>
      <c r="D16" s="34">
        <f>'SEKTÖR (U S D)'!H16</f>
        <v>57.42459453739966</v>
      </c>
      <c r="E16" s="34">
        <f>'SEKTÖR (TL)'!H16</f>
        <v>79.45704334444292</v>
      </c>
      <c r="F16" s="34">
        <f>'SEKTÖR (U S D)'!L16</f>
        <v>9.458173830619733</v>
      </c>
      <c r="G16" s="34">
        <f>'SEKTÖR (TL)'!L16</f>
        <v>23.451242011818863</v>
      </c>
    </row>
    <row r="17" spans="1:7" ht="14.25">
      <c r="A17" s="81" t="s">
        <v>148</v>
      </c>
      <c r="B17" s="34">
        <f>'SEKTÖR (U S D)'!D17</f>
        <v>-7.903096148577955</v>
      </c>
      <c r="C17" s="34">
        <f>'SEKTÖR (TL)'!D17</f>
        <v>1.3963460133449572</v>
      </c>
      <c r="D17" s="34">
        <f>'SEKTÖR (U S D)'!H17</f>
        <v>-8.483638464186729</v>
      </c>
      <c r="E17" s="34">
        <f>'SEKTÖR (TL)'!H17</f>
        <v>4.324586047807461</v>
      </c>
      <c r="F17" s="34">
        <f>'SEKTÖR (U S D)'!L17</f>
        <v>28.327758440065825</v>
      </c>
      <c r="G17" s="34">
        <f>'SEKTÖR (TL)'!L17</f>
        <v>44.73310315348154</v>
      </c>
    </row>
    <row r="18" spans="1:7" s="64" customFormat="1" ht="15.75">
      <c r="A18" s="42" t="s">
        <v>76</v>
      </c>
      <c r="B18" s="33">
        <f>'SEKTÖR (U S D)'!D18</f>
        <v>30.32589628302843</v>
      </c>
      <c r="C18" s="33">
        <f>'SEKTÖR (TL)'!D18</f>
        <v>43.48549322930592</v>
      </c>
      <c r="D18" s="33">
        <f>'SEKTÖR (U S D)'!H18</f>
        <v>29.29416836767355</v>
      </c>
      <c r="E18" s="33">
        <f>'SEKTÖR (TL)'!H18</f>
        <v>47.38960735534224</v>
      </c>
      <c r="F18" s="33">
        <f>'SEKTÖR (U S D)'!L18</f>
        <v>47.343842094646334</v>
      </c>
      <c r="G18" s="33">
        <f>'SEKTÖR (TL)'!L18</f>
        <v>66.18019169153192</v>
      </c>
    </row>
    <row r="19" spans="1:7" ht="14.25">
      <c r="A19" s="44" t="s">
        <v>110</v>
      </c>
      <c r="B19" s="34">
        <f>'SEKTÖR (U S D)'!D19</f>
        <v>30.32589628302843</v>
      </c>
      <c r="C19" s="34">
        <f>'SEKTÖR (TL)'!D19</f>
        <v>43.48549322930592</v>
      </c>
      <c r="D19" s="34">
        <f>'SEKTÖR (U S D)'!H19</f>
        <v>29.29416836767355</v>
      </c>
      <c r="E19" s="34">
        <f>'SEKTÖR (TL)'!H19</f>
        <v>47.38960735534224</v>
      </c>
      <c r="F19" s="34">
        <f>'SEKTÖR (U S D)'!L19</f>
        <v>47.343842094646334</v>
      </c>
      <c r="G19" s="34">
        <f>'SEKTÖR (TL)'!L19</f>
        <v>66.18019169153192</v>
      </c>
    </row>
    <row r="20" spans="1:7" s="64" customFormat="1" ht="15.75">
      <c r="A20" s="42" t="s">
        <v>77</v>
      </c>
      <c r="B20" s="33">
        <f>'SEKTÖR (U S D)'!D20</f>
        <v>17.947852254430693</v>
      </c>
      <c r="C20" s="33">
        <f>'SEKTÖR (TL)'!D20</f>
        <v>29.85758194450398</v>
      </c>
      <c r="D20" s="33">
        <f>'SEKTÖR (U S D)'!H20</f>
        <v>12.176536585348112</v>
      </c>
      <c r="E20" s="33">
        <f>'SEKTÖR (TL)'!H20</f>
        <v>27.87626766568406</v>
      </c>
      <c r="F20" s="33">
        <f>'SEKTÖR (U S D)'!L20</f>
        <v>14.417500419742987</v>
      </c>
      <c r="G20" s="33">
        <f>'SEKTÖR (TL)'!L20</f>
        <v>29.044565977892894</v>
      </c>
    </row>
    <row r="21" spans="1:7" ht="15" thickBot="1">
      <c r="A21" s="44" t="s">
        <v>9</v>
      </c>
      <c r="B21" s="34">
        <f>'SEKTÖR (U S D)'!D21</f>
        <v>17.947852254430693</v>
      </c>
      <c r="C21" s="34">
        <f>'SEKTÖR (TL)'!D21</f>
        <v>29.85758194450398</v>
      </c>
      <c r="D21" s="34">
        <f>'SEKTÖR (U S D)'!H21</f>
        <v>12.176536585348112</v>
      </c>
      <c r="E21" s="34">
        <f>'SEKTÖR (TL)'!H21</f>
        <v>27.87626766568406</v>
      </c>
      <c r="F21" s="34">
        <f>'SEKTÖR (U S D)'!L21</f>
        <v>14.417500419742987</v>
      </c>
      <c r="G21" s="34">
        <f>'SEKTÖR (TL)'!L21</f>
        <v>29.044565977892894</v>
      </c>
    </row>
    <row r="22" spans="1:7" ht="18" thickBot="1" thickTop="1">
      <c r="A22" s="51" t="s">
        <v>10</v>
      </c>
      <c r="B22" s="59">
        <f>'SEKTÖR (U S D)'!D22</f>
        <v>9.905817334910102</v>
      </c>
      <c r="C22" s="59">
        <f>'SEKTÖR (TL)'!D22</f>
        <v>21.003506278001318</v>
      </c>
      <c r="D22" s="59">
        <f>'SEKTÖR (U S D)'!H22</f>
        <v>10.113893772754382</v>
      </c>
      <c r="E22" s="59">
        <f>'SEKTÖR (TL)'!H22</f>
        <v>25.524946503247786</v>
      </c>
      <c r="F22" s="59">
        <f>'SEKTÖR (U S D)'!L22</f>
        <v>17.194870049262583</v>
      </c>
      <c r="G22" s="59">
        <f>'SEKTÖR (TL)'!L22</f>
        <v>32.17699289760993</v>
      </c>
    </row>
    <row r="23" spans="1:7" s="64" customFormat="1" ht="15.75">
      <c r="A23" s="42" t="s">
        <v>78</v>
      </c>
      <c r="B23" s="33">
        <f>'SEKTÖR (U S D)'!D23</f>
        <v>7.092868350404437</v>
      </c>
      <c r="C23" s="33">
        <f>'SEKTÖR (TL)'!D23</f>
        <v>17.906521074123354</v>
      </c>
      <c r="D23" s="33">
        <f>'SEKTÖR (U S D)'!H23</f>
        <v>4.589226477590721</v>
      </c>
      <c r="E23" s="33">
        <f>'SEKTÖR (TL)'!H23</f>
        <v>19.227071249605164</v>
      </c>
      <c r="F23" s="33">
        <f>'SEKTÖR (U S D)'!L23</f>
        <v>17.152727489858854</v>
      </c>
      <c r="G23" s="33">
        <f>'SEKTÖR (TL)'!L23</f>
        <v>32.129462858345825</v>
      </c>
    </row>
    <row r="24" spans="1:7" ht="14.25">
      <c r="A24" s="44" t="s">
        <v>11</v>
      </c>
      <c r="B24" s="34">
        <f>'SEKTÖR (U S D)'!D24</f>
        <v>1.7255244032104586</v>
      </c>
      <c r="C24" s="34">
        <f>'SEKTÖR (TL)'!D24</f>
        <v>11.997212060648751</v>
      </c>
      <c r="D24" s="34">
        <f>'SEKTÖR (U S D)'!H24</f>
        <v>-0.5585461076222119</v>
      </c>
      <c r="E24" s="34">
        <f>'SEKTÖR (TL)'!H24</f>
        <v>13.358839219746452</v>
      </c>
      <c r="F24" s="34">
        <f>'SEKTÖR (U S D)'!L24</f>
        <v>16.760935896182538</v>
      </c>
      <c r="G24" s="34">
        <f>'SEKTÖR (TL)'!L24</f>
        <v>31.687584859138777</v>
      </c>
    </row>
    <row r="25" spans="1:7" ht="14.25">
      <c r="A25" s="44" t="s">
        <v>12</v>
      </c>
      <c r="B25" s="34">
        <f>'SEKTÖR (U S D)'!D25</f>
        <v>2.797756859132216</v>
      </c>
      <c r="C25" s="34">
        <f>'SEKTÖR (TL)'!D25</f>
        <v>13.177712691623048</v>
      </c>
      <c r="D25" s="34">
        <f>'SEKTÖR (U S D)'!H25</f>
        <v>1.9839954566553866</v>
      </c>
      <c r="E25" s="34">
        <f>'SEKTÖR (TL)'!H25</f>
        <v>16.257223637037814</v>
      </c>
      <c r="F25" s="34">
        <f>'SEKTÖR (U S D)'!L25</f>
        <v>8.462001235032886</v>
      </c>
      <c r="G25" s="34">
        <f>'SEKTÖR (TL)'!L25</f>
        <v>22.327719301001178</v>
      </c>
    </row>
    <row r="26" spans="1:7" ht="14.25">
      <c r="A26" s="44" t="s">
        <v>13</v>
      </c>
      <c r="B26" s="34">
        <f>'SEKTÖR (U S D)'!D26</f>
        <v>43.328658912348835</v>
      </c>
      <c r="C26" s="34">
        <f>'SEKTÖR (TL)'!D26</f>
        <v>57.801203785862356</v>
      </c>
      <c r="D26" s="34">
        <f>'SEKTÖR (U S D)'!H26</f>
        <v>37.79343090107245</v>
      </c>
      <c r="E26" s="34">
        <f>'SEKTÖR (TL)'!H26</f>
        <v>57.078389018296484</v>
      </c>
      <c r="F26" s="34">
        <f>'SEKTÖR (U S D)'!L26</f>
        <v>28.03590820862878</v>
      </c>
      <c r="G26" s="34">
        <f>'SEKTÖR (TL)'!L26</f>
        <v>44.40394296113177</v>
      </c>
    </row>
    <row r="27" spans="1:7" s="64" customFormat="1" ht="15.75">
      <c r="A27" s="42" t="s">
        <v>79</v>
      </c>
      <c r="B27" s="33">
        <f>'SEKTÖR (U S D)'!D27</f>
        <v>21.83095304169143</v>
      </c>
      <c r="C27" s="33">
        <f>'SEKTÖR (TL)'!D27</f>
        <v>34.1327770332008</v>
      </c>
      <c r="D27" s="33">
        <f>'SEKTÖR (U S D)'!H27</f>
        <v>16.261718158532805</v>
      </c>
      <c r="E27" s="33">
        <f>'SEKTÖR (TL)'!H27</f>
        <v>32.533193153110076</v>
      </c>
      <c r="F27" s="33">
        <f>'SEKTÖR (U S D)'!L27</f>
        <v>24.93476641986566</v>
      </c>
      <c r="G27" s="33">
        <f>'SEKTÖR (TL)'!L27</f>
        <v>40.90635304089446</v>
      </c>
    </row>
    <row r="28" spans="1:7" ht="14.25">
      <c r="A28" s="44" t="s">
        <v>14</v>
      </c>
      <c r="B28" s="34">
        <f>'SEKTÖR (U S D)'!D28</f>
        <v>21.83095304169143</v>
      </c>
      <c r="C28" s="34">
        <f>'SEKTÖR (TL)'!D28</f>
        <v>34.1327770332008</v>
      </c>
      <c r="D28" s="34">
        <f>'SEKTÖR (U S D)'!H28</f>
        <v>16.261718158532805</v>
      </c>
      <c r="E28" s="34">
        <f>'SEKTÖR (TL)'!H28</f>
        <v>32.533193153110076</v>
      </c>
      <c r="F28" s="34">
        <f>'SEKTÖR (U S D)'!L28</f>
        <v>24.93476641986566</v>
      </c>
      <c r="G28" s="34">
        <f>'SEKTÖR (TL)'!L28</f>
        <v>40.90635304089446</v>
      </c>
    </row>
    <row r="29" spans="1:7" s="64" customFormat="1" ht="15.75">
      <c r="A29" s="42" t="s">
        <v>80</v>
      </c>
      <c r="B29" s="33">
        <f>'SEKTÖR (U S D)'!D29</f>
        <v>8.176198413036998</v>
      </c>
      <c r="C29" s="33">
        <f>'SEKTÖR (TL)'!D29</f>
        <v>19.099239887500218</v>
      </c>
      <c r="D29" s="33">
        <f>'SEKTÖR (U S D)'!H29</f>
        <v>9.691028541203346</v>
      </c>
      <c r="E29" s="33">
        <f>'SEKTÖR (TL)'!H29</f>
        <v>25.042898927325417</v>
      </c>
      <c r="F29" s="33">
        <f>'SEKTÖR (U S D)'!L29</f>
        <v>15.851092738347617</v>
      </c>
      <c r="G29" s="33">
        <f>'SEKTÖR (TL)'!L29</f>
        <v>30.661427890318087</v>
      </c>
    </row>
    <row r="30" spans="1:7" ht="14.25">
      <c r="A30" s="44" t="s">
        <v>15</v>
      </c>
      <c r="B30" s="34">
        <f>'SEKTÖR (U S D)'!D30</f>
        <v>1.8965266609422196</v>
      </c>
      <c r="C30" s="34">
        <f>'SEKTÖR (TL)'!D30</f>
        <v>12.185481192062822</v>
      </c>
      <c r="D30" s="34">
        <f>'SEKTÖR (U S D)'!H30</f>
        <v>-1.1938856935698712</v>
      </c>
      <c r="E30" s="34">
        <f>'SEKTÖR (TL)'!H30</f>
        <v>12.634580320119667</v>
      </c>
      <c r="F30" s="34">
        <f>'SEKTÖR (U S D)'!L30</f>
        <v>8.209950243345356</v>
      </c>
      <c r="G30" s="34">
        <f>'SEKTÖR (TL)'!L30</f>
        <v>22.04344625966314</v>
      </c>
    </row>
    <row r="31" spans="1:7" ht="14.25">
      <c r="A31" s="44" t="s">
        <v>121</v>
      </c>
      <c r="B31" s="34">
        <f>'SEKTÖR (U S D)'!D31</f>
        <v>0.5781990631893505</v>
      </c>
      <c r="C31" s="34">
        <f>'SEKTÖR (TL)'!D31</f>
        <v>10.734036076423056</v>
      </c>
      <c r="D31" s="34">
        <f>'SEKTÖR (U S D)'!H31</f>
        <v>3.3800118987636942</v>
      </c>
      <c r="E31" s="34">
        <f>'SEKTÖR (TL)'!H31</f>
        <v>17.848620355556726</v>
      </c>
      <c r="F31" s="34">
        <f>'SEKTÖR (U S D)'!L31</f>
        <v>16.149041269923067</v>
      </c>
      <c r="G31" s="34">
        <f>'SEKTÖR (TL)'!L31</f>
        <v>30.997465985887878</v>
      </c>
    </row>
    <row r="32" spans="1:7" ht="14.25">
      <c r="A32" s="44" t="s">
        <v>122</v>
      </c>
      <c r="B32" s="34">
        <f>'SEKTÖR (U S D)'!D32</f>
        <v>50.68110045703275</v>
      </c>
      <c r="C32" s="34">
        <f>'SEKTÖR (TL)'!D32</f>
        <v>65.8960547062622</v>
      </c>
      <c r="D32" s="34">
        <f>'SEKTÖR (U S D)'!H32</f>
        <v>2.576037417424863</v>
      </c>
      <c r="E32" s="34">
        <f>'SEKTÖR (TL)'!H32</f>
        <v>16.93212516768966</v>
      </c>
      <c r="F32" s="34">
        <f>'SEKTÖR (U S D)'!L32</f>
        <v>14.621310347509612</v>
      </c>
      <c r="G32" s="34">
        <f>'SEKTÖR (TL)'!L32</f>
        <v>29.274430846240374</v>
      </c>
    </row>
    <row r="33" spans="1:7" ht="14.25">
      <c r="A33" s="44" t="s">
        <v>32</v>
      </c>
      <c r="B33" s="34">
        <f>'SEKTÖR (U S D)'!D33</f>
        <v>25.695431049822748</v>
      </c>
      <c r="C33" s="34">
        <f>'SEKTÖR (TL)'!D33</f>
        <v>38.38746891628082</v>
      </c>
      <c r="D33" s="34">
        <f>'SEKTÖR (U S D)'!H33</f>
        <v>18.880850503860064</v>
      </c>
      <c r="E33" s="34">
        <f>'SEKTÖR (TL)'!H33</f>
        <v>35.51888765784367</v>
      </c>
      <c r="F33" s="34">
        <f>'SEKTÖR (U S D)'!L33</f>
        <v>15.515432381608015</v>
      </c>
      <c r="G33" s="34">
        <f>'SEKTÖR (TL)'!L33</f>
        <v>30.28285691216751</v>
      </c>
    </row>
    <row r="34" spans="1:7" ht="14.25">
      <c r="A34" s="44" t="s">
        <v>31</v>
      </c>
      <c r="B34" s="34">
        <f>'SEKTÖR (U S D)'!D34</f>
        <v>23.598335470599473</v>
      </c>
      <c r="C34" s="34">
        <f>'SEKTÖR (TL)'!D34</f>
        <v>36.07862008334911</v>
      </c>
      <c r="D34" s="34">
        <f>'SEKTÖR (U S D)'!H34</f>
        <v>18.222696835266113</v>
      </c>
      <c r="E34" s="34">
        <f>'SEKTÖR (TL)'!H34</f>
        <v>34.768621717637565</v>
      </c>
      <c r="F34" s="34">
        <f>'SEKTÖR (U S D)'!L34</f>
        <v>28.512433339483067</v>
      </c>
      <c r="G34" s="34">
        <f>'SEKTÖR (TL)'!L34</f>
        <v>44.94138678277674</v>
      </c>
    </row>
    <row r="35" spans="1:7" ht="14.25">
      <c r="A35" s="44" t="s">
        <v>16</v>
      </c>
      <c r="B35" s="34">
        <f>'SEKTÖR (U S D)'!D35</f>
        <v>2.9273223874403445</v>
      </c>
      <c r="C35" s="34">
        <f>'SEKTÖR (TL)'!D35</f>
        <v>13.320361039073758</v>
      </c>
      <c r="D35" s="34">
        <f>'SEKTÖR (U S D)'!H35</f>
        <v>4.038246471907484</v>
      </c>
      <c r="E35" s="34">
        <f>'SEKTÖR (TL)'!H35</f>
        <v>18.598978523355036</v>
      </c>
      <c r="F35" s="34">
        <f>'SEKTÖR (U S D)'!L35</f>
        <v>18.281387169933357</v>
      </c>
      <c r="G35" s="34">
        <f>'SEKTÖR (TL)'!L35</f>
        <v>33.402409724145656</v>
      </c>
    </row>
    <row r="36" spans="1:7" ht="14.25">
      <c r="A36" s="44" t="s">
        <v>143</v>
      </c>
      <c r="B36" s="34">
        <f>'SEKTÖR (U S D)'!D36</f>
        <v>6.424666493567244</v>
      </c>
      <c r="C36" s="34">
        <f>'SEKTÖR (TL)'!D36</f>
        <v>17.17084784463101</v>
      </c>
      <c r="D36" s="34">
        <f>'SEKTÖR (U S D)'!H36</f>
        <v>16.10875402488034</v>
      </c>
      <c r="E36" s="34">
        <f>'SEKTÖR (TL)'!H36</f>
        <v>32.35882083699467</v>
      </c>
      <c r="F36" s="34">
        <f>'SEKTÖR (U S D)'!L36</f>
        <v>20.053100106629614</v>
      </c>
      <c r="G36" s="34">
        <f>'SEKTÖR (TL)'!L36</f>
        <v>35.400617394429055</v>
      </c>
    </row>
    <row r="37" spans="1:7" ht="14.25">
      <c r="A37" s="44" t="s">
        <v>155</v>
      </c>
      <c r="B37" s="34">
        <f>'SEKTÖR (U S D)'!D37</f>
        <v>4.525155631345708</v>
      </c>
      <c r="C37" s="34">
        <f>'SEKTÖR (TL)'!D37</f>
        <v>15.0795347538821</v>
      </c>
      <c r="D37" s="34">
        <f>'SEKTÖR (U S D)'!H37</f>
        <v>-1.02193365801424</v>
      </c>
      <c r="E37" s="34">
        <f>'SEKTÖR (TL)'!H37</f>
        <v>12.830598000765752</v>
      </c>
      <c r="F37" s="34">
        <f>'SEKTÖR (U S D)'!L37</f>
        <v>0.5573319256134478</v>
      </c>
      <c r="G37" s="34">
        <f>'SEKTÖR (TL)'!L37</f>
        <v>13.4125217438905</v>
      </c>
    </row>
    <row r="38" spans="1:7" ht="14.25">
      <c r="A38" s="81" t="s">
        <v>154</v>
      </c>
      <c r="B38" s="34">
        <f>'SEKTÖR (U S D)'!D38</f>
        <v>17.19071925281127</v>
      </c>
      <c r="C38" s="34">
        <f>'SEKTÖR (TL)'!D38</f>
        <v>29.02399778912155</v>
      </c>
      <c r="D38" s="34">
        <f>'SEKTÖR (U S D)'!H38</f>
        <v>104.73886171152378</v>
      </c>
      <c r="E38" s="34">
        <f>'SEKTÖR (TL)'!H38</f>
        <v>133.39320573398712</v>
      </c>
      <c r="F38" s="34">
        <f>'SEKTÖR (U S D)'!L38</f>
        <v>33.775013738826416</v>
      </c>
      <c r="G38" s="34">
        <f>'SEKTÖR (TL)'!L38</f>
        <v>50.87673234674822</v>
      </c>
    </row>
    <row r="39" spans="1:7" ht="15" thickBot="1">
      <c r="A39" s="44" t="s">
        <v>81</v>
      </c>
      <c r="B39" s="34">
        <f>'SEKTÖR (U S D)'!D41</f>
        <v>-19.39344071348491</v>
      </c>
      <c r="C39" s="34">
        <f>'SEKTÖR (TL)'!D41</f>
        <v>-11.254230766037995</v>
      </c>
      <c r="D39" s="34">
        <f>'SEKTÖR (U S D)'!H41</f>
        <v>-1.0012383873575526</v>
      </c>
      <c r="E39" s="34">
        <f>'SEKTÖR (TL)'!H41</f>
        <v>12.854189689816465</v>
      </c>
      <c r="F39" s="34">
        <f>'SEKTÖR (U S D)'!L41</f>
        <v>17.403013592455252</v>
      </c>
      <c r="G39" s="34">
        <f>'SEKTÖR (TL)'!L41</f>
        <v>32.411745388215515</v>
      </c>
    </row>
    <row r="40" spans="1:7" ht="18" thickBot="1" thickTop="1">
      <c r="A40" s="51" t="s">
        <v>17</v>
      </c>
      <c r="B40" s="59">
        <f>'SEKTÖR (U S D)'!D42</f>
        <v>4.882921232211217</v>
      </c>
      <c r="C40" s="59">
        <f>'SEKTÖR (TL)'!D42</f>
        <v>15.473425570402435</v>
      </c>
      <c r="D40" s="59">
        <f>'SEKTÖR (U S D)'!H42</f>
        <v>-1.683456028068472</v>
      </c>
      <c r="E40" s="59">
        <f>'SEKTÖR (TL)'!H42</f>
        <v>12.076491890567466</v>
      </c>
      <c r="F40" s="59">
        <f>'SEKTÖR (U S D)'!L42</f>
        <v>3.8606000748227656</v>
      </c>
      <c r="G40" s="59">
        <f>'SEKTÖR (TL)'!L42</f>
        <v>17.1380777389047</v>
      </c>
    </row>
    <row r="41" spans="1:7" ht="14.25">
      <c r="A41" s="44" t="s">
        <v>84</v>
      </c>
      <c r="B41" s="34">
        <f>'SEKTÖR (U S D)'!D43</f>
        <v>4.882921232211217</v>
      </c>
      <c r="C41" s="34">
        <f>'SEKTÖR (TL)'!D43</f>
        <v>15.473425570402435</v>
      </c>
      <c r="D41" s="34">
        <f>'SEKTÖR (U S D)'!H43</f>
        <v>-1.683456028068472</v>
      </c>
      <c r="E41" s="34">
        <f>'SEKTÖR (TL)'!H43</f>
        <v>12.076491890567466</v>
      </c>
      <c r="F41" s="34">
        <f>'SEKTÖR (U S D)'!L43</f>
        <v>3.8606000748227656</v>
      </c>
      <c r="G41" s="34">
        <f>'SEKTÖR (TL)'!L43</f>
        <v>17.1380777389047</v>
      </c>
    </row>
    <row r="42" spans="1:7" ht="14.25">
      <c r="A42" s="111" t="s">
        <v>125</v>
      </c>
      <c r="B42" s="122"/>
      <c r="C42" s="122"/>
      <c r="D42" s="114">
        <f>'SEKTÖR (U S D)'!H44</f>
        <v>53.38777600530473</v>
      </c>
      <c r="E42" s="114">
        <f>'SEKTÖR (TL)'!H44</f>
        <v>74.85524957507289</v>
      </c>
      <c r="F42" s="114">
        <f>'SEKTÖR (U S D)'!L44</f>
        <v>1.598426034579684</v>
      </c>
      <c r="G42" s="114">
        <f>'SEKTÖR (TL)'!L44</f>
        <v>14.58670870778004</v>
      </c>
    </row>
    <row r="43" spans="1:7" s="39" customFormat="1" ht="18.75" thickBot="1">
      <c r="A43" s="46" t="s">
        <v>18</v>
      </c>
      <c r="B43" s="48">
        <f>'SEKTÖR (U S D)'!D45</f>
        <v>10.403449128777757</v>
      </c>
      <c r="C43" s="48">
        <f>'SEKTÖR (TL)'!D45</f>
        <v>21.55138621150754</v>
      </c>
      <c r="D43" s="48">
        <f>'SEKTÖR (U S D)'!H45</f>
        <v>10.025214782085715</v>
      </c>
      <c r="E43" s="48">
        <f>'SEKTÖR (TL)'!H45</f>
        <v>25.423856393923174</v>
      </c>
      <c r="F43" s="48">
        <f>'SEKTÖR (U S D)'!L45</f>
        <v>16.585791180327877</v>
      </c>
      <c r="G43" s="48">
        <f>'SEKTÖR (TL)'!L45</f>
        <v>31.490049746434227</v>
      </c>
    </row>
    <row r="44" spans="1:7" s="39" customFormat="1" ht="18">
      <c r="A44" s="117"/>
      <c r="B44" s="119"/>
      <c r="C44" s="119"/>
      <c r="D44" s="119"/>
      <c r="E44" s="119"/>
      <c r="F44" s="119"/>
      <c r="G44" s="119"/>
    </row>
    <row r="45" ht="14.25">
      <c r="A45" s="112"/>
    </row>
    <row r="46" ht="12.75">
      <c r="A46" s="64" t="s">
        <v>107</v>
      </c>
    </row>
    <row r="47" ht="12.75">
      <c r="A47" s="5"/>
    </row>
  </sheetData>
  <sheetProtection/>
  <mergeCells count="4">
    <mergeCell ref="D6:E6"/>
    <mergeCell ref="B6:C6"/>
    <mergeCell ref="A5:G5"/>
    <mergeCell ref="F6:G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22"/>
  <sheetViews>
    <sheetView zoomScale="75" zoomScaleNormal="75" zoomScalePageLayoutView="0" workbookViewId="0" topLeftCell="A7">
      <selection activeCell="C22" sqref="C22"/>
    </sheetView>
  </sheetViews>
  <sheetFormatPr defaultColWidth="9.140625" defaultRowHeight="12.75"/>
  <cols>
    <col min="1" max="1" width="32.28125" style="0" customWidth="1"/>
    <col min="2" max="3" width="12.8515625" style="0" customWidth="1"/>
    <col min="4" max="4" width="14.57421875" style="0" bestFit="1" customWidth="1"/>
    <col min="5" max="5" width="12.421875" style="0" customWidth="1"/>
    <col min="6" max="7" width="14.421875" style="0" customWidth="1"/>
    <col min="8" max="8" width="13.57421875" style="0" customWidth="1"/>
    <col min="9" max="9" width="12.8515625" style="0" customWidth="1"/>
    <col min="10" max="10" width="15.00390625" style="0" hidden="1" customWidth="1"/>
    <col min="11" max="11" width="18.8515625" style="0" hidden="1" customWidth="1"/>
    <col min="12" max="12" width="16.421875" style="0" hidden="1" customWidth="1"/>
    <col min="13" max="13" width="15.57421875" style="0" hidden="1" customWidth="1"/>
  </cols>
  <sheetData>
    <row r="2" ht="26.25">
      <c r="C2" s="72" t="s">
        <v>170</v>
      </c>
    </row>
    <row r="5" ht="13.5" thickBot="1"/>
    <row r="6" spans="1:13" ht="24" thickBot="1" thickTop="1">
      <c r="A6" s="172" t="s">
        <v>116</v>
      </c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4"/>
    </row>
    <row r="7" spans="1:13" ht="24" customHeight="1" thickBot="1" thickTop="1">
      <c r="A7" s="6"/>
      <c r="B7" s="159" t="s">
        <v>21</v>
      </c>
      <c r="C7" s="160"/>
      <c r="D7" s="160"/>
      <c r="E7" s="162"/>
      <c r="F7" s="159" t="s">
        <v>115</v>
      </c>
      <c r="G7" s="160"/>
      <c r="H7" s="160"/>
      <c r="I7" s="161"/>
      <c r="J7" s="159" t="s">
        <v>115</v>
      </c>
      <c r="K7" s="160"/>
      <c r="L7" s="160"/>
      <c r="M7" s="162"/>
    </row>
    <row r="8" spans="1:13" ht="53.25" customHeight="1" thickBot="1" thickTop="1">
      <c r="A8" s="7" t="s">
        <v>45</v>
      </c>
      <c r="B8" s="76">
        <v>2011</v>
      </c>
      <c r="C8" s="77">
        <v>2012</v>
      </c>
      <c r="D8" s="78" t="s">
        <v>159</v>
      </c>
      <c r="E8" s="79" t="s">
        <v>160</v>
      </c>
      <c r="F8" s="76" t="s">
        <v>132</v>
      </c>
      <c r="G8" s="77" t="s">
        <v>166</v>
      </c>
      <c r="H8" s="78" t="s">
        <v>159</v>
      </c>
      <c r="I8" s="79" t="s">
        <v>160</v>
      </c>
      <c r="J8" s="76">
        <v>2010</v>
      </c>
      <c r="K8" s="77">
        <v>2011</v>
      </c>
      <c r="L8" s="78" t="s">
        <v>136</v>
      </c>
      <c r="M8" s="79" t="s">
        <v>135</v>
      </c>
    </row>
    <row r="9" spans="1:13" ht="22.5" customHeight="1" thickTop="1">
      <c r="A9" s="8" t="s">
        <v>34</v>
      </c>
      <c r="B9" s="83">
        <v>92612.863</v>
      </c>
      <c r="C9" s="12">
        <v>85063.97</v>
      </c>
      <c r="D9" s="50">
        <f aca="true" t="shared" si="0" ref="D9:D22">(C9-B9)/B9*100</f>
        <v>-8.151020015437808</v>
      </c>
      <c r="E9" s="9">
        <f aca="true" t="shared" si="1" ref="E9:E22">C9/C$22*100</f>
        <v>0.7624851299302263</v>
      </c>
      <c r="F9" s="84">
        <v>1008650.509</v>
      </c>
      <c r="G9" s="84">
        <v>1085695.266</v>
      </c>
      <c r="H9" s="85">
        <f aca="true" t="shared" si="2" ref="H9:H22">(G9-F9)/F9*100</f>
        <v>7.638399655038502</v>
      </c>
      <c r="I9" s="9">
        <f aca="true" t="shared" si="3" ref="I9:I22">G9/G$22*100</f>
        <v>0.8749516073031368</v>
      </c>
      <c r="J9" s="86">
        <v>979423.588</v>
      </c>
      <c r="K9" s="87">
        <v>1049368.305</v>
      </c>
      <c r="L9" s="10">
        <f aca="true" t="shared" si="4" ref="L9:L22">(K9-J9)/J9*100</f>
        <v>7.1414164266584885</v>
      </c>
      <c r="M9" s="11">
        <f aca="true" t="shared" si="5" ref="M9:M22">K9/K$22*100</f>
        <v>0.7926665948362187</v>
      </c>
    </row>
    <row r="10" spans="1:13" ht="22.5" customHeight="1">
      <c r="A10" s="8" t="s">
        <v>33</v>
      </c>
      <c r="B10" s="83">
        <v>941725.472</v>
      </c>
      <c r="C10" s="12">
        <v>1128096.781</v>
      </c>
      <c r="D10" s="50">
        <f t="shared" si="0"/>
        <v>19.790407559454867</v>
      </c>
      <c r="E10" s="9">
        <f t="shared" si="1"/>
        <v>10.111884275265485</v>
      </c>
      <c r="F10" s="84">
        <v>9775256.907000002</v>
      </c>
      <c r="G10" s="84">
        <v>12764983.218</v>
      </c>
      <c r="H10" s="85">
        <f t="shared" si="2"/>
        <v>30.584631579954426</v>
      </c>
      <c r="I10" s="9">
        <f t="shared" si="3"/>
        <v>10.287179960667405</v>
      </c>
      <c r="J10" s="86">
        <v>8097135.7</v>
      </c>
      <c r="K10" s="87">
        <v>12581780.802000001</v>
      </c>
      <c r="L10" s="10">
        <f t="shared" si="4"/>
        <v>55.38557420990241</v>
      </c>
      <c r="M10" s="11">
        <f t="shared" si="5"/>
        <v>9.503962810556823</v>
      </c>
    </row>
    <row r="11" spans="1:13" ht="22.5" customHeight="1">
      <c r="A11" s="8" t="s">
        <v>35</v>
      </c>
      <c r="B11" s="83">
        <v>245400.756</v>
      </c>
      <c r="C11" s="12">
        <v>256566.915</v>
      </c>
      <c r="D11" s="50">
        <f t="shared" si="0"/>
        <v>4.550173023916852</v>
      </c>
      <c r="E11" s="9">
        <f t="shared" si="1"/>
        <v>2.2997804772052413</v>
      </c>
      <c r="F11" s="84">
        <v>3321170.714</v>
      </c>
      <c r="G11" s="84">
        <v>3331509.298</v>
      </c>
      <c r="H11" s="85">
        <f t="shared" si="2"/>
        <v>0.31129336280181946</v>
      </c>
      <c r="I11" s="9">
        <f t="shared" si="3"/>
        <v>2.6848320208393033</v>
      </c>
      <c r="J11" s="86">
        <v>3400532.539999999</v>
      </c>
      <c r="K11" s="87">
        <v>3297196.59</v>
      </c>
      <c r="L11" s="10">
        <f t="shared" si="4"/>
        <v>-3.0388166789899116</v>
      </c>
      <c r="M11" s="11">
        <f t="shared" si="5"/>
        <v>2.49061991013812</v>
      </c>
    </row>
    <row r="12" spans="1:13" ht="22.5" customHeight="1">
      <c r="A12" s="8" t="s">
        <v>127</v>
      </c>
      <c r="B12" s="83">
        <v>132237.79</v>
      </c>
      <c r="C12" s="12">
        <v>125481.158</v>
      </c>
      <c r="D12" s="50">
        <f t="shared" si="0"/>
        <v>-5.109456230325697</v>
      </c>
      <c r="E12" s="9">
        <f t="shared" si="1"/>
        <v>1.1247713580899794</v>
      </c>
      <c r="F12" s="84">
        <v>1521711.3939999996</v>
      </c>
      <c r="G12" s="84">
        <v>1698634.752</v>
      </c>
      <c r="H12" s="85">
        <f t="shared" si="2"/>
        <v>11.626604012928913</v>
      </c>
      <c r="I12" s="9">
        <f t="shared" si="3"/>
        <v>1.3689137762928822</v>
      </c>
      <c r="J12" s="86">
        <v>1371823.5040000002</v>
      </c>
      <c r="K12" s="87">
        <v>1715683.2589999998</v>
      </c>
      <c r="L12" s="10">
        <f t="shared" si="4"/>
        <v>25.06588886962237</v>
      </c>
      <c r="M12" s="11">
        <f t="shared" si="5"/>
        <v>1.2959842604823442</v>
      </c>
    </row>
    <row r="13" spans="1:13" ht="22.5" customHeight="1">
      <c r="A13" s="54" t="s">
        <v>36</v>
      </c>
      <c r="B13" s="83">
        <v>86625.183</v>
      </c>
      <c r="C13" s="12">
        <v>69667.124</v>
      </c>
      <c r="D13" s="50">
        <f t="shared" si="0"/>
        <v>-19.576361529879836</v>
      </c>
      <c r="E13" s="9">
        <f t="shared" si="1"/>
        <v>0.6244729242592979</v>
      </c>
      <c r="F13" s="84">
        <v>1202499.854</v>
      </c>
      <c r="G13" s="84">
        <v>1086276.134</v>
      </c>
      <c r="H13" s="85">
        <f t="shared" si="2"/>
        <v>-9.665175393859132</v>
      </c>
      <c r="I13" s="9">
        <f t="shared" si="3"/>
        <v>0.8754197233630912</v>
      </c>
      <c r="J13" s="86">
        <v>1220063.574</v>
      </c>
      <c r="K13" s="87">
        <v>1105582.098</v>
      </c>
      <c r="L13" s="10">
        <f t="shared" si="4"/>
        <v>-9.383238581959338</v>
      </c>
      <c r="M13" s="11">
        <f t="shared" si="5"/>
        <v>0.8351290893367915</v>
      </c>
    </row>
    <row r="14" spans="1:13" ht="22.5" customHeight="1">
      <c r="A14" s="8" t="s">
        <v>37</v>
      </c>
      <c r="B14" s="83">
        <v>945967.676</v>
      </c>
      <c r="C14" s="12">
        <v>948041.587</v>
      </c>
      <c r="D14" s="50">
        <f t="shared" si="0"/>
        <v>0.21923698373812936</v>
      </c>
      <c r="E14" s="9">
        <f t="shared" si="1"/>
        <v>8.497929412922451</v>
      </c>
      <c r="F14" s="84">
        <v>9299610.298</v>
      </c>
      <c r="G14" s="84">
        <v>11476317.269</v>
      </c>
      <c r="H14" s="85">
        <f t="shared" si="2"/>
        <v>23.406432111118974</v>
      </c>
      <c r="I14" s="9">
        <f t="shared" si="3"/>
        <v>9.24865618823864</v>
      </c>
      <c r="J14" s="86">
        <v>8340558.521</v>
      </c>
      <c r="K14" s="87">
        <v>11342038.941000002</v>
      </c>
      <c r="L14" s="10">
        <f t="shared" si="4"/>
        <v>35.986563878699776</v>
      </c>
      <c r="M14" s="11">
        <f t="shared" si="5"/>
        <v>8.567492788780449</v>
      </c>
    </row>
    <row r="15" spans="1:13" ht="22.5" customHeight="1">
      <c r="A15" s="8" t="s">
        <v>38</v>
      </c>
      <c r="B15" s="83">
        <v>483343.178</v>
      </c>
      <c r="C15" s="12">
        <v>617904.551</v>
      </c>
      <c r="D15" s="50">
        <f t="shared" si="0"/>
        <v>27.83971702192928</v>
      </c>
      <c r="E15" s="9">
        <f t="shared" si="1"/>
        <v>5.538690844710318</v>
      </c>
      <c r="F15" s="84">
        <v>5437420.5600000005</v>
      </c>
      <c r="G15" s="84">
        <v>7237157.100999999</v>
      </c>
      <c r="H15" s="85">
        <f t="shared" si="2"/>
        <v>33.09908661911556</v>
      </c>
      <c r="I15" s="9">
        <f t="shared" si="3"/>
        <v>5.832356864882248</v>
      </c>
      <c r="J15" s="86">
        <v>4902211.29</v>
      </c>
      <c r="K15" s="87">
        <v>6964942.039</v>
      </c>
      <c r="L15" s="10">
        <f t="shared" si="4"/>
        <v>42.077556983473066</v>
      </c>
      <c r="M15" s="11">
        <f t="shared" si="5"/>
        <v>5.261143168685431</v>
      </c>
    </row>
    <row r="16" spans="1:13" ht="22.5" customHeight="1">
      <c r="A16" s="8" t="s">
        <v>39</v>
      </c>
      <c r="B16" s="83">
        <v>398405.505</v>
      </c>
      <c r="C16" s="12">
        <v>468009.311</v>
      </c>
      <c r="D16" s="50">
        <f t="shared" si="0"/>
        <v>17.47059343469664</v>
      </c>
      <c r="E16" s="9">
        <f t="shared" si="1"/>
        <v>4.195079777094705</v>
      </c>
      <c r="F16" s="84">
        <v>4664446.568999999</v>
      </c>
      <c r="G16" s="84">
        <v>5885782.712</v>
      </c>
      <c r="H16" s="85">
        <f t="shared" si="2"/>
        <v>26.18394540344881</v>
      </c>
      <c r="I16" s="9">
        <f t="shared" si="3"/>
        <v>4.7432969502341145</v>
      </c>
      <c r="J16" s="86">
        <v>4474384.734</v>
      </c>
      <c r="K16" s="87">
        <v>5734250.469</v>
      </c>
      <c r="L16" s="10">
        <f t="shared" si="4"/>
        <v>28.15729558136829</v>
      </c>
      <c r="M16" s="11">
        <f t="shared" si="5"/>
        <v>4.331509510571905</v>
      </c>
    </row>
    <row r="17" spans="1:13" ht="22.5" customHeight="1">
      <c r="A17" s="8" t="s">
        <v>40</v>
      </c>
      <c r="B17" s="83">
        <v>2766273.404</v>
      </c>
      <c r="C17" s="12">
        <v>3233360.15</v>
      </c>
      <c r="D17" s="50">
        <f t="shared" si="0"/>
        <v>16.885053564286075</v>
      </c>
      <c r="E17" s="9">
        <f t="shared" si="1"/>
        <v>28.982764783773508</v>
      </c>
      <c r="F17" s="84">
        <v>33809057.595000006</v>
      </c>
      <c r="G17" s="84">
        <v>38818576.183</v>
      </c>
      <c r="H17" s="85">
        <f t="shared" si="2"/>
        <v>14.817090283938722</v>
      </c>
      <c r="I17" s="9">
        <f t="shared" si="3"/>
        <v>31.283525578654515</v>
      </c>
      <c r="J17" s="86">
        <v>32912628.904</v>
      </c>
      <c r="K17" s="87">
        <v>37242909.464</v>
      </c>
      <c r="L17" s="10">
        <f t="shared" si="4"/>
        <v>13.156896620536218</v>
      </c>
      <c r="M17" s="11">
        <f t="shared" si="5"/>
        <v>28.132363142626517</v>
      </c>
    </row>
    <row r="18" spans="1:13" ht="22.5" customHeight="1">
      <c r="A18" s="8" t="s">
        <v>41</v>
      </c>
      <c r="B18" s="83">
        <v>1444171.835</v>
      </c>
      <c r="C18" s="12">
        <v>1507630.449</v>
      </c>
      <c r="D18" s="50">
        <f t="shared" si="0"/>
        <v>4.394117961731338</v>
      </c>
      <c r="E18" s="9">
        <f t="shared" si="1"/>
        <v>13.51389782057586</v>
      </c>
      <c r="F18" s="84">
        <v>16695917.500999998</v>
      </c>
      <c r="G18" s="84">
        <v>18518367.442</v>
      </c>
      <c r="H18" s="85">
        <f t="shared" si="2"/>
        <v>10.915542322791474</v>
      </c>
      <c r="I18" s="9">
        <f t="shared" si="3"/>
        <v>14.923778214215755</v>
      </c>
      <c r="J18" s="86">
        <v>15993720.549999999</v>
      </c>
      <c r="K18" s="87">
        <v>18461534.930999998</v>
      </c>
      <c r="L18" s="10">
        <f t="shared" si="4"/>
        <v>15.429895584864395</v>
      </c>
      <c r="M18" s="11">
        <f t="shared" si="5"/>
        <v>13.945382149888424</v>
      </c>
    </row>
    <row r="19" spans="1:13" ht="22.5" customHeight="1">
      <c r="A19" s="13" t="s">
        <v>42</v>
      </c>
      <c r="B19" s="83">
        <v>118058.575</v>
      </c>
      <c r="C19" s="12">
        <v>126979.6</v>
      </c>
      <c r="D19" s="50">
        <f t="shared" si="0"/>
        <v>7.556439674119401</v>
      </c>
      <c r="E19" s="9">
        <f t="shared" si="1"/>
        <v>1.1382028937103237</v>
      </c>
      <c r="F19" s="84">
        <v>1407314.149</v>
      </c>
      <c r="G19" s="84">
        <v>1485384.287</v>
      </c>
      <c r="H19" s="85">
        <f t="shared" si="2"/>
        <v>5.547456341249365</v>
      </c>
      <c r="I19" s="9">
        <f t="shared" si="3"/>
        <v>1.1970572315026322</v>
      </c>
      <c r="J19" s="86">
        <v>1337078.9910000002</v>
      </c>
      <c r="K19" s="87">
        <v>1503190.1989999996</v>
      </c>
      <c r="L19" s="10">
        <f t="shared" si="4"/>
        <v>12.42344013465988</v>
      </c>
      <c r="M19" s="11">
        <f t="shared" si="5"/>
        <v>1.135472312966902</v>
      </c>
    </row>
    <row r="20" spans="1:13" ht="22.5" customHeight="1">
      <c r="A20" s="8" t="s">
        <v>43</v>
      </c>
      <c r="B20" s="83">
        <v>719749.449</v>
      </c>
      <c r="C20" s="12">
        <v>818429.439</v>
      </c>
      <c r="D20" s="50">
        <f t="shared" si="0"/>
        <v>13.710325188453181</v>
      </c>
      <c r="E20" s="9">
        <f t="shared" si="1"/>
        <v>7.336129234676411</v>
      </c>
      <c r="F20" s="84">
        <v>8821684.005</v>
      </c>
      <c r="G20" s="84">
        <v>10318019.814</v>
      </c>
      <c r="H20" s="85">
        <f t="shared" si="2"/>
        <v>16.962020042339958</v>
      </c>
      <c r="I20" s="9">
        <f t="shared" si="3"/>
        <v>8.31519515941678</v>
      </c>
      <c r="J20" s="86">
        <v>8330934.059000001</v>
      </c>
      <c r="K20" s="87">
        <v>10156234.218</v>
      </c>
      <c r="L20" s="10">
        <f t="shared" si="4"/>
        <v>21.909910054180624</v>
      </c>
      <c r="M20" s="11">
        <f t="shared" si="5"/>
        <v>7.671765533209188</v>
      </c>
    </row>
    <row r="21" spans="1:13" ht="22.5" customHeight="1" thickBot="1">
      <c r="A21" s="88" t="s">
        <v>44</v>
      </c>
      <c r="B21" s="89">
        <v>1730357.884</v>
      </c>
      <c r="C21" s="90">
        <v>1770917.021</v>
      </c>
      <c r="D21" s="91">
        <f t="shared" si="0"/>
        <v>2.3439738897389777</v>
      </c>
      <c r="E21" s="92">
        <f t="shared" si="1"/>
        <v>15.873911067786212</v>
      </c>
      <c r="F21" s="93">
        <v>18833359.591</v>
      </c>
      <c r="G21" s="94">
        <v>21535766.262000002</v>
      </c>
      <c r="H21" s="95">
        <f t="shared" si="2"/>
        <v>14.349041964299444</v>
      </c>
      <c r="I21" s="92">
        <f t="shared" si="3"/>
        <v>17.355471554060887</v>
      </c>
      <c r="J21" s="96">
        <v>18293006.946000002</v>
      </c>
      <c r="K21" s="97">
        <v>21229863.97</v>
      </c>
      <c r="L21" s="98">
        <f t="shared" si="4"/>
        <v>16.054534023134874</v>
      </c>
      <c r="M21" s="99">
        <f t="shared" si="5"/>
        <v>16.036508727920864</v>
      </c>
    </row>
    <row r="22" spans="1:13" ht="24" customHeight="1" thickBot="1">
      <c r="A22" s="100" t="s">
        <v>19</v>
      </c>
      <c r="B22" s="101">
        <v>10104890.87472</v>
      </c>
      <c r="C22" s="102">
        <v>11156148.055999998</v>
      </c>
      <c r="D22" s="103">
        <f t="shared" si="0"/>
        <v>10.403449124918215</v>
      </c>
      <c r="E22" s="104">
        <f t="shared" si="1"/>
        <v>100</v>
      </c>
      <c r="F22" s="105">
        <v>115798099.646</v>
      </c>
      <c r="G22" s="106">
        <v>124086321.68200003</v>
      </c>
      <c r="H22" s="103">
        <f t="shared" si="2"/>
        <v>7.157476730047812</v>
      </c>
      <c r="I22" s="104">
        <f t="shared" si="3"/>
        <v>100</v>
      </c>
      <c r="J22" s="101">
        <v>109653502.90100001</v>
      </c>
      <c r="K22" s="107">
        <v>132384575.28500003</v>
      </c>
      <c r="L22" s="108">
        <f t="shared" si="4"/>
        <v>20.729909927749983</v>
      </c>
      <c r="M22" s="104">
        <f t="shared" si="5"/>
        <v>100</v>
      </c>
    </row>
  </sheetData>
  <sheetProtection/>
  <mergeCells count="4">
    <mergeCell ref="B7:E7"/>
    <mergeCell ref="F7:I7"/>
    <mergeCell ref="A6:M6"/>
    <mergeCell ref="J7:M7"/>
  </mergeCells>
  <printOptions/>
  <pageMargins left="0.4" right="0.2362204724409449" top="0.7" bottom="0.35433070866141736" header="0.54" footer="0.5118110236220472"/>
  <pageSetup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7:N61"/>
  <sheetViews>
    <sheetView zoomScalePageLayoutView="0" workbookViewId="0" topLeftCell="C19">
      <selection activeCell="J60" sqref="J60"/>
    </sheetView>
  </sheetViews>
  <sheetFormatPr defaultColWidth="9.140625" defaultRowHeight="12.75"/>
  <cols>
    <col min="1" max="2" width="0" style="0" hidden="1" customWidth="1"/>
    <col min="10" max="10" width="11.57421875" style="0" bestFit="1" customWidth="1"/>
    <col min="11" max="11" width="12.140625" style="0" customWidth="1"/>
  </cols>
  <sheetData>
    <row r="7" ht="12.75">
      <c r="I7" s="15"/>
    </row>
    <row r="8" ht="12.75">
      <c r="I8" s="15"/>
    </row>
    <row r="9" ht="12.75">
      <c r="I9" s="15"/>
    </row>
    <row r="10" ht="12.75">
      <c r="I10" s="15"/>
    </row>
    <row r="17" ht="12.75" customHeight="1"/>
    <row r="25" spans="8:9" ht="12.75">
      <c r="H25" s="15"/>
      <c r="I25" s="15"/>
    </row>
    <row r="26" spans="8:9" ht="12.75">
      <c r="H26" s="15"/>
      <c r="I26" s="15"/>
    </row>
    <row r="27" spans="8:14" ht="12.75">
      <c r="H27" s="175"/>
      <c r="I27" s="175"/>
      <c r="N27" t="s">
        <v>74</v>
      </c>
    </row>
    <row r="28" spans="8:9" ht="12.75">
      <c r="H28" s="175"/>
      <c r="I28" s="175"/>
    </row>
    <row r="29" ht="12.75" customHeight="1"/>
    <row r="30" ht="12.75" customHeight="1"/>
    <row r="31" ht="9.75" customHeight="1"/>
    <row r="38" spans="8:9" ht="12.75">
      <c r="H38" s="15"/>
      <c r="I38" s="15"/>
    </row>
    <row r="39" spans="8:9" ht="12.75">
      <c r="H39" s="15"/>
      <c r="I39" s="15"/>
    </row>
    <row r="40" spans="8:9" ht="12.75">
      <c r="H40" s="175"/>
      <c r="I40" s="175"/>
    </row>
    <row r="41" spans="8:9" ht="12.75">
      <c r="H41" s="175"/>
      <c r="I41" s="175"/>
    </row>
    <row r="42" ht="12.75" customHeight="1"/>
    <row r="43" ht="13.5" customHeight="1"/>
    <row r="44" ht="12.75" customHeight="1"/>
    <row r="50" spans="8:9" ht="12.75">
      <c r="H50" s="15"/>
      <c r="I50" s="15"/>
    </row>
    <row r="51" spans="8:9" ht="12.75">
      <c r="H51" s="15"/>
      <c r="I51" s="15"/>
    </row>
    <row r="52" spans="8:9" ht="12.75">
      <c r="H52" s="175"/>
      <c r="I52" s="175"/>
    </row>
    <row r="53" spans="8:9" ht="12.75">
      <c r="H53" s="175"/>
      <c r="I53" s="175"/>
    </row>
    <row r="56" ht="15.75" customHeight="1"/>
    <row r="57" ht="12.75" customHeight="1"/>
    <row r="58" ht="12.75" customHeight="1"/>
    <row r="59" ht="12.75" customHeight="1"/>
    <row r="61" ht="12.75">
      <c r="C61" s="14"/>
    </row>
  </sheetData>
  <sheetProtection/>
  <mergeCells count="3">
    <mergeCell ref="H27:I28"/>
    <mergeCell ref="H40:I41"/>
    <mergeCell ref="H52:I53"/>
  </mergeCells>
  <printOptions/>
  <pageMargins left="0.7480314960629921" right="0.7480314960629921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8">
      <selection activeCell="P35" sqref="P35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1">
      <selection activeCell="O26" sqref="O26"/>
    </sheetView>
  </sheetViews>
  <sheetFormatPr defaultColWidth="9.140625" defaultRowHeight="12.75"/>
  <cols>
    <col min="1" max="1" width="3.140625" style="0" bestFit="1" customWidth="1"/>
    <col min="2" max="2" width="28.00390625" style="0" customWidth="1"/>
    <col min="3" max="3" width="11.7109375" style="0" customWidth="1"/>
    <col min="4" max="4" width="14.8515625" style="0" customWidth="1"/>
    <col min="5" max="6" width="13.421875" style="0" customWidth="1"/>
    <col min="7" max="9" width="14.57421875" style="0" customWidth="1"/>
    <col min="10" max="13" width="13.421875" style="0" customWidth="1"/>
    <col min="14" max="14" width="18.57421875" style="0" customWidth="1"/>
    <col min="15" max="15" width="13.421875" style="0" customWidth="1"/>
    <col min="16" max="16" width="7.57421875" style="0" customWidth="1"/>
  </cols>
  <sheetData>
    <row r="1" spans="3:14" ht="12.75"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3" ht="12.75">
      <c r="B3" s="15" t="s">
        <v>165</v>
      </c>
    </row>
    <row r="4" spans="2:16" s="28" customFormat="1" ht="12.75">
      <c r="B4" s="65" t="s">
        <v>60</v>
      </c>
      <c r="C4" s="65" t="s">
        <v>21</v>
      </c>
      <c r="D4" s="65" t="s">
        <v>21</v>
      </c>
      <c r="E4" s="65" t="s">
        <v>22</v>
      </c>
      <c r="F4" s="65" t="s">
        <v>23</v>
      </c>
      <c r="G4" s="65" t="s">
        <v>24</v>
      </c>
      <c r="H4" s="65" t="s">
        <v>25</v>
      </c>
      <c r="I4" s="65" t="s">
        <v>26</v>
      </c>
      <c r="J4" s="65" t="s">
        <v>126</v>
      </c>
      <c r="K4" s="65" t="s">
        <v>28</v>
      </c>
      <c r="L4" s="65" t="s">
        <v>0</v>
      </c>
      <c r="M4" s="65" t="s">
        <v>29</v>
      </c>
      <c r="N4" s="65" t="s">
        <v>30</v>
      </c>
      <c r="O4" s="35" t="s">
        <v>85</v>
      </c>
      <c r="P4" s="35" t="s">
        <v>61</v>
      </c>
    </row>
    <row r="5" spans="1:16" ht="12.75">
      <c r="A5" s="67" t="s">
        <v>87</v>
      </c>
      <c r="B5" s="29" t="s">
        <v>137</v>
      </c>
      <c r="C5" s="30">
        <v>1039988.631</v>
      </c>
      <c r="D5" s="30">
        <v>1074747.173</v>
      </c>
      <c r="E5" s="30"/>
      <c r="F5" s="30"/>
      <c r="G5" s="30"/>
      <c r="H5" s="30"/>
      <c r="I5" s="30"/>
      <c r="J5" s="30"/>
      <c r="K5" s="30"/>
      <c r="L5" s="30"/>
      <c r="M5" s="30"/>
      <c r="N5" s="30"/>
      <c r="O5" s="30">
        <v>2114735.804</v>
      </c>
      <c r="P5" s="68">
        <f aca="true" t="shared" si="0" ref="P5:P24">O5/O$26*100</f>
        <v>9.747772138302429</v>
      </c>
    </row>
    <row r="6" spans="1:16" ht="12.75">
      <c r="A6" s="67" t="s">
        <v>88</v>
      </c>
      <c r="B6" s="29" t="s">
        <v>66</v>
      </c>
      <c r="C6" s="30">
        <v>751847.158</v>
      </c>
      <c r="D6" s="30">
        <v>795433.136</v>
      </c>
      <c r="E6" s="30"/>
      <c r="F6" s="30"/>
      <c r="G6" s="30"/>
      <c r="H6" s="30"/>
      <c r="I6" s="30"/>
      <c r="J6" s="30"/>
      <c r="K6" s="30"/>
      <c r="L6" s="30"/>
      <c r="M6" s="30"/>
      <c r="N6" s="30"/>
      <c r="O6" s="30">
        <v>1547280.2940000002</v>
      </c>
      <c r="P6" s="68">
        <f t="shared" si="0"/>
        <v>7.132113482671991</v>
      </c>
    </row>
    <row r="7" spans="1:16" ht="12.75">
      <c r="A7" s="67" t="s">
        <v>89</v>
      </c>
      <c r="B7" s="29" t="s">
        <v>130</v>
      </c>
      <c r="C7" s="30">
        <v>625383.955</v>
      </c>
      <c r="D7" s="30">
        <v>616526.674</v>
      </c>
      <c r="E7" s="30"/>
      <c r="F7" s="30"/>
      <c r="G7" s="30"/>
      <c r="H7" s="30"/>
      <c r="I7" s="30"/>
      <c r="J7" s="30"/>
      <c r="K7" s="30"/>
      <c r="L7" s="30"/>
      <c r="M7" s="30"/>
      <c r="N7" s="30"/>
      <c r="O7" s="30">
        <v>1241910.629</v>
      </c>
      <c r="P7" s="68">
        <f t="shared" si="0"/>
        <v>5.724526820196516</v>
      </c>
    </row>
    <row r="8" spans="1:16" ht="12.75">
      <c r="A8" s="67" t="s">
        <v>90</v>
      </c>
      <c r="B8" s="29" t="s">
        <v>63</v>
      </c>
      <c r="C8" s="30">
        <v>511355.295</v>
      </c>
      <c r="D8" s="30">
        <v>545305.1</v>
      </c>
      <c r="E8" s="30"/>
      <c r="F8" s="30"/>
      <c r="G8" s="30"/>
      <c r="H8" s="30"/>
      <c r="I8" s="30"/>
      <c r="J8" s="30"/>
      <c r="K8" s="30"/>
      <c r="L8" s="30"/>
      <c r="M8" s="30"/>
      <c r="N8" s="30"/>
      <c r="O8" s="30">
        <v>1056660.395</v>
      </c>
      <c r="P8" s="68">
        <f t="shared" si="0"/>
        <v>4.870624849943969</v>
      </c>
    </row>
    <row r="9" spans="1:16" ht="12.75">
      <c r="A9" s="67" t="s">
        <v>91</v>
      </c>
      <c r="B9" s="29" t="s">
        <v>62</v>
      </c>
      <c r="C9" s="30">
        <v>512137.211</v>
      </c>
      <c r="D9" s="30">
        <v>518465.971</v>
      </c>
      <c r="E9" s="30"/>
      <c r="F9" s="30"/>
      <c r="G9" s="30"/>
      <c r="H9" s="30"/>
      <c r="I9" s="30"/>
      <c r="J9" s="30"/>
      <c r="K9" s="30"/>
      <c r="L9" s="30"/>
      <c r="M9" s="30"/>
      <c r="N9" s="30"/>
      <c r="O9" s="30">
        <v>1030603.182</v>
      </c>
      <c r="P9" s="68">
        <f t="shared" si="0"/>
        <v>4.750515390217239</v>
      </c>
    </row>
    <row r="10" spans="1:16" ht="12.75">
      <c r="A10" s="67" t="s">
        <v>92</v>
      </c>
      <c r="B10" s="29" t="s">
        <v>138</v>
      </c>
      <c r="C10" s="30">
        <v>441875.699</v>
      </c>
      <c r="D10" s="30">
        <v>513510.868</v>
      </c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>
        <v>955386.567</v>
      </c>
      <c r="P10" s="68">
        <f t="shared" si="0"/>
        <v>4.403808050866578</v>
      </c>
    </row>
    <row r="11" spans="1:16" ht="12.75">
      <c r="A11" s="67" t="s">
        <v>93</v>
      </c>
      <c r="B11" s="29" t="s">
        <v>157</v>
      </c>
      <c r="C11" s="30">
        <v>457709.572</v>
      </c>
      <c r="D11" s="30">
        <v>486450.773</v>
      </c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>
        <v>944160.345</v>
      </c>
      <c r="P11" s="68">
        <f t="shared" si="0"/>
        <v>4.352061324952632</v>
      </c>
    </row>
    <row r="12" spans="1:16" ht="12.75">
      <c r="A12" s="67" t="s">
        <v>94</v>
      </c>
      <c r="B12" s="29" t="s">
        <v>149</v>
      </c>
      <c r="C12" s="30">
        <v>324546.733</v>
      </c>
      <c r="D12" s="30">
        <v>337740.171</v>
      </c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>
        <v>662286.904</v>
      </c>
      <c r="P12" s="68">
        <f t="shared" si="0"/>
        <v>3.0527793675988546</v>
      </c>
    </row>
    <row r="13" spans="1:16" ht="12.75">
      <c r="A13" s="67" t="s">
        <v>95</v>
      </c>
      <c r="B13" s="29" t="s">
        <v>65</v>
      </c>
      <c r="C13" s="30">
        <v>300473.88</v>
      </c>
      <c r="D13" s="30">
        <v>302272.262</v>
      </c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>
        <v>602746.142</v>
      </c>
      <c r="P13" s="68">
        <f t="shared" si="0"/>
        <v>2.778329112479943</v>
      </c>
    </row>
    <row r="14" spans="1:16" ht="12.75">
      <c r="A14" s="67" t="s">
        <v>96</v>
      </c>
      <c r="B14" s="29" t="s">
        <v>64</v>
      </c>
      <c r="C14" s="30">
        <v>294987.49</v>
      </c>
      <c r="D14" s="30">
        <v>301595.181</v>
      </c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>
        <v>596582.671</v>
      </c>
      <c r="P14" s="68">
        <f t="shared" si="0"/>
        <v>2.7499188917916686</v>
      </c>
    </row>
    <row r="15" spans="1:16" ht="12.75">
      <c r="A15" s="67" t="s">
        <v>97</v>
      </c>
      <c r="B15" s="29" t="s">
        <v>147</v>
      </c>
      <c r="C15" s="30">
        <v>244039.544</v>
      </c>
      <c r="D15" s="30">
        <v>269830.632</v>
      </c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>
        <v>513870.176</v>
      </c>
      <c r="P15" s="68">
        <f t="shared" si="0"/>
        <v>2.3686596570799656</v>
      </c>
    </row>
    <row r="16" spans="1:16" ht="12.75">
      <c r="A16" s="67" t="s">
        <v>98</v>
      </c>
      <c r="B16" s="29" t="s">
        <v>140</v>
      </c>
      <c r="C16" s="30">
        <v>275016.694</v>
      </c>
      <c r="D16" s="30">
        <v>257115.143</v>
      </c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>
        <v>532131.837</v>
      </c>
      <c r="P16" s="68">
        <f t="shared" si="0"/>
        <v>2.4528358978936975</v>
      </c>
    </row>
    <row r="17" spans="1:16" ht="12.75">
      <c r="A17" s="67" t="s">
        <v>99</v>
      </c>
      <c r="B17" s="29" t="s">
        <v>158</v>
      </c>
      <c r="C17" s="30">
        <v>226364.9</v>
      </c>
      <c r="D17" s="30">
        <v>235286.063</v>
      </c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>
        <v>461650.963</v>
      </c>
      <c r="P17" s="68">
        <f t="shared" si="0"/>
        <v>2.127957727031459</v>
      </c>
    </row>
    <row r="18" spans="1:16" ht="12.75">
      <c r="A18" s="67" t="s">
        <v>100</v>
      </c>
      <c r="B18" s="29" t="s">
        <v>169</v>
      </c>
      <c r="C18" s="30">
        <v>126977.591</v>
      </c>
      <c r="D18" s="30">
        <v>231301.667</v>
      </c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>
        <v>358279.258</v>
      </c>
      <c r="P18" s="68">
        <f t="shared" si="0"/>
        <v>1.651470865655267</v>
      </c>
    </row>
    <row r="19" spans="1:16" ht="12.75">
      <c r="A19" s="67" t="s">
        <v>101</v>
      </c>
      <c r="B19" s="29" t="s">
        <v>67</v>
      </c>
      <c r="C19" s="30">
        <v>186578.566</v>
      </c>
      <c r="D19" s="30">
        <v>210575.197</v>
      </c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>
        <v>397153.763</v>
      </c>
      <c r="P19" s="68">
        <f t="shared" si="0"/>
        <v>1.830661011304921</v>
      </c>
    </row>
    <row r="20" spans="1:16" ht="12.75">
      <c r="A20" s="67" t="s">
        <v>102</v>
      </c>
      <c r="B20" s="29" t="s">
        <v>139</v>
      </c>
      <c r="C20" s="30">
        <v>193809.767</v>
      </c>
      <c r="D20" s="30">
        <v>205067.542</v>
      </c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>
        <v>398877.309</v>
      </c>
      <c r="P20" s="68">
        <f t="shared" si="0"/>
        <v>1.8386056130117179</v>
      </c>
    </row>
    <row r="21" spans="1:16" ht="12.75">
      <c r="A21" s="67" t="s">
        <v>103</v>
      </c>
      <c r="B21" s="29" t="s">
        <v>150</v>
      </c>
      <c r="C21" s="30">
        <v>158781.527</v>
      </c>
      <c r="D21" s="30">
        <v>196517.237</v>
      </c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>
        <v>355298.76399999997</v>
      </c>
      <c r="P21" s="68">
        <f t="shared" si="0"/>
        <v>1.6377324230958588</v>
      </c>
    </row>
    <row r="22" spans="1:16" ht="12.75">
      <c r="A22" s="67" t="s">
        <v>104</v>
      </c>
      <c r="B22" s="29" t="s">
        <v>151</v>
      </c>
      <c r="C22" s="30">
        <v>181270.088</v>
      </c>
      <c r="D22" s="30">
        <v>173522.092</v>
      </c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>
        <v>354792.18</v>
      </c>
      <c r="P22" s="68">
        <f t="shared" si="0"/>
        <v>1.6353973487137212</v>
      </c>
    </row>
    <row r="23" spans="1:16" ht="12.75">
      <c r="A23" s="67" t="s">
        <v>105</v>
      </c>
      <c r="B23" s="29" t="s">
        <v>176</v>
      </c>
      <c r="C23" s="30">
        <v>231364.366</v>
      </c>
      <c r="D23" s="30">
        <v>167798.878</v>
      </c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>
        <v>399163.244</v>
      </c>
      <c r="P23" s="68">
        <f t="shared" si="0"/>
        <v>1.8399236165283246</v>
      </c>
    </row>
    <row r="24" spans="1:16" ht="12.75">
      <c r="A24" s="67" t="s">
        <v>106</v>
      </c>
      <c r="B24" s="29" t="s">
        <v>174</v>
      </c>
      <c r="C24" s="30">
        <v>123807.784</v>
      </c>
      <c r="D24" s="30">
        <v>164267.47</v>
      </c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>
        <v>288075.254</v>
      </c>
      <c r="P24" s="68">
        <f t="shared" si="0"/>
        <v>1.3278689136317263</v>
      </c>
    </row>
    <row r="25" spans="1:16" ht="12.75">
      <c r="A25" s="27"/>
      <c r="B25" s="176" t="s">
        <v>86</v>
      </c>
      <c r="C25" s="176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66">
        <f>SUM(O5:O24)</f>
        <v>14811645.680999998</v>
      </c>
      <c r="P25" s="37">
        <f>SUM(P5:P24)</f>
        <v>68.27356250296849</v>
      </c>
    </row>
    <row r="26" spans="1:16" ht="13.5" customHeight="1">
      <c r="A26" s="27"/>
      <c r="B26" s="177" t="s">
        <v>109</v>
      </c>
      <c r="C26" s="177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66">
        <v>21694555.16600002</v>
      </c>
      <c r="P26" s="30">
        <f>O26/O$26*100</f>
        <v>100</v>
      </c>
    </row>
    <row r="28" ht="12.75">
      <c r="B28" s="15" t="s">
        <v>124</v>
      </c>
    </row>
  </sheetData>
  <sheetProtection/>
  <mergeCells count="2">
    <mergeCell ref="B25:C25"/>
    <mergeCell ref="B26:C26"/>
  </mergeCells>
  <printOptions/>
  <pageMargins left="0.31" right="0.36" top="0.984251968503937" bottom="0.984251968503937" header="0.5118110236220472" footer="0.5118110236220472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12"/>
  <sheetViews>
    <sheetView zoomScalePageLayoutView="0" workbookViewId="0" topLeftCell="A1">
      <selection activeCell="O28" sqref="O28"/>
    </sheetView>
  </sheetViews>
  <sheetFormatPr defaultColWidth="9.140625" defaultRowHeight="12.75"/>
  <cols>
    <col min="5" max="5" width="10.57421875" style="0" customWidth="1"/>
  </cols>
  <sheetData>
    <row r="1" ht="15">
      <c r="B1" s="36" t="s">
        <v>2</v>
      </c>
    </row>
    <row r="2" ht="15">
      <c r="B2" s="36" t="s">
        <v>68</v>
      </c>
    </row>
    <row r="13" ht="12.75" customHeight="1"/>
    <row r="30" ht="12.75" customHeight="1"/>
    <row r="46" ht="12.75" customHeight="1"/>
    <row r="60" ht="12.75" customHeight="1"/>
    <row r="80" ht="12.75" customHeight="1"/>
    <row r="84" ht="3.75" customHeight="1"/>
    <row r="95" ht="12.75" customHeight="1"/>
    <row r="105" ht="3.75" customHeight="1"/>
    <row r="112" ht="12.75">
      <c r="A112" s="14"/>
    </row>
    <row r="113" ht="12.75" customHeight="1"/>
    <row r="127" ht="12.75" customHeight="1"/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1:A61"/>
  <sheetViews>
    <sheetView zoomScalePageLayoutView="0" workbookViewId="0" topLeftCell="A1">
      <selection activeCell="E66" sqref="E66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10.421875" style="0" bestFit="1" customWidth="1"/>
    <col min="11" max="11" width="9.00390625" style="0" customWidth="1"/>
    <col min="12" max="12" width="9.421875" style="0" customWidth="1"/>
  </cols>
  <sheetData>
    <row r="12" ht="12.75" customHeight="1"/>
    <row r="14" ht="12.75" customHeight="1"/>
    <row r="25" ht="12.75" customHeight="1"/>
    <row r="29" ht="12.75" customHeight="1"/>
    <row r="43" ht="12.75" customHeight="1"/>
    <row r="45" ht="12.75" customHeight="1"/>
    <row r="59" ht="12.75" customHeight="1"/>
    <row r="61" ht="12.75" customHeight="1">
      <c r="A61" s="14"/>
    </row>
    <row r="76" ht="12.75" customHeight="1"/>
  </sheetData>
  <sheetProtection/>
  <printOptions/>
  <pageMargins left="0.15748031496062992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Sengün</dc:creator>
  <cp:keywords/>
  <dc:description/>
  <cp:lastModifiedBy>mustafa</cp:lastModifiedBy>
  <cp:lastPrinted>2012-02-01T05:51:10Z</cp:lastPrinted>
  <dcterms:created xsi:type="dcterms:W3CDTF">2002-11-01T09:35:27Z</dcterms:created>
  <dcterms:modified xsi:type="dcterms:W3CDTF">2012-03-01T09:00:56Z</dcterms:modified>
  <cp:category/>
  <cp:version/>
  <cp:contentType/>
  <cp:contentStatus/>
</cp:coreProperties>
</file>