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202300"/>
  <mc:AlternateContent xmlns:mc="http://schemas.openxmlformats.org/markup-compatibility/2006">
    <mc:Choice Requires="x15">
      <x15ac:absPath xmlns:x15ac="http://schemas.microsoft.com/office/spreadsheetml/2010/11/ac" url="L:\SATIN ALMA\SUBE\6. DIŞ TİCARET VERİLERİ BASIN TOP\2027\2026_YILLIK_BASIN_TOP\AJANS HİZMETİ\"/>
    </mc:Choice>
  </mc:AlternateContent>
  <xr:revisionPtr revIDLastSave="0" documentId="13_ncr:1_{EE08D194-12FA-420D-91AC-33D43479709E}" xr6:coauthVersionLast="47" xr6:coauthVersionMax="47" xr10:uidLastSave="{00000000-0000-0000-0000-000000000000}"/>
  <bookViews>
    <workbookView xWindow="28680" yWindow="-120" windowWidth="29040" windowHeight="15720" xr2:uid="{00000000-000D-0000-FFFF-FFFF00000000}"/>
  </bookViews>
  <sheets>
    <sheet name="TEKNİK_ŞARTNAME" sheetId="4" r:id="rId1"/>
  </sheets>
  <definedNames>
    <definedName name="_xlnm.Print_Area" localSheetId="0">TEKNİK_ŞARTNAME!$A$1:$I$130</definedName>
    <definedName name="_xlnm.Print_Titles" localSheetId="0">TEKNİK_ŞARTNAME!$1:$2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1" i="4" l="1"/>
  <c r="G63" i="4"/>
  <c r="G93" i="4"/>
  <c r="G94" i="4" s="1"/>
  <c r="G65" i="4"/>
  <c r="G64" i="4"/>
  <c r="D137" i="4" a="1"/>
  <c r="D136" i="4" a="1"/>
  <c r="D135" i="4" a="1"/>
  <c r="D134" i="4" a="1"/>
  <c r="D133" i="4" a="1"/>
  <c r="C137" i="4"/>
  <c r="C136" i="4"/>
  <c r="C135" i="4"/>
  <c r="C134" i="4"/>
  <c r="C133" i="4"/>
  <c r="G62" i="4"/>
  <c r="G5" i="4"/>
  <c r="C138" i="4" l="1"/>
  <c r="G25" i="4"/>
  <c r="G30" i="4"/>
  <c r="G31" i="4"/>
  <c r="G35" i="4"/>
  <c r="G32" i="4"/>
  <c r="G24" i="4"/>
  <c r="G23" i="4"/>
  <c r="G22" i="4"/>
  <c r="G21" i="4"/>
  <c r="G20" i="4"/>
  <c r="G19" i="4"/>
  <c r="G17" i="4"/>
  <c r="G16" i="4"/>
  <c r="G11" i="4"/>
  <c r="G15" i="4"/>
  <c r="G13" i="4"/>
  <c r="G14" i="4"/>
  <c r="G28" i="4"/>
  <c r="G27" i="4"/>
  <c r="G37" i="4" s="1"/>
  <c r="G12" i="4"/>
  <c r="G9" i="4"/>
  <c r="G8" i="4"/>
  <c r="G7" i="4"/>
  <c r="G6" i="4"/>
  <c r="G36" i="4" s="1"/>
  <c r="G41" i="4"/>
  <c r="G40" i="4"/>
  <c r="G51" i="4"/>
  <c r="G50" i="4"/>
  <c r="G49" i="4"/>
  <c r="G48" i="4"/>
  <c r="G68" i="4"/>
  <c r="G67" i="4"/>
  <c r="G76" i="4"/>
  <c r="G75" i="4"/>
  <c r="G74" i="4"/>
  <c r="G73" i="4"/>
  <c r="G72" i="4"/>
  <c r="G71" i="4"/>
  <c r="G70" i="4"/>
  <c r="G60" i="4"/>
  <c r="G58" i="4"/>
  <c r="G56" i="4"/>
  <c r="G55" i="4"/>
  <c r="G54" i="4"/>
  <c r="G53" i="4"/>
  <c r="G111" i="4"/>
  <c r="G110" i="4"/>
  <c r="G108" i="4"/>
  <c r="G107" i="4"/>
  <c r="G106" i="4"/>
  <c r="G105" i="4"/>
  <c r="G125" i="4"/>
  <c r="G124" i="4"/>
  <c r="G123" i="4" s="1"/>
  <c r="G121" i="4"/>
  <c r="G127" i="4"/>
  <c r="G126" i="4" s="1"/>
  <c r="G59" i="4"/>
  <c r="G57" i="4"/>
  <c r="G89" i="4"/>
  <c r="G88" i="4"/>
  <c r="G87" i="4"/>
  <c r="G86" i="4"/>
  <c r="G29" i="4"/>
  <c r="G109" i="4"/>
  <c r="G122" i="4"/>
  <c r="G112" i="4"/>
  <c r="G116" i="4"/>
  <c r="G113" i="4"/>
  <c r="G104" i="4"/>
  <c r="G103" i="4"/>
  <c r="G120" i="4"/>
  <c r="G46" i="4"/>
  <c r="G100" i="4"/>
  <c r="G101" i="4" s="1"/>
  <c r="G97" i="4"/>
  <c r="G96" i="4"/>
  <c r="G98" i="4" s="1"/>
  <c r="G90" i="4"/>
  <c r="G85" i="4"/>
  <c r="G84" i="4"/>
  <c r="G83" i="4"/>
  <c r="G82" i="4"/>
  <c r="G81" i="4"/>
  <c r="G80" i="4"/>
  <c r="G79" i="4"/>
  <c r="G33" i="4"/>
  <c r="G34" i="4"/>
  <c r="G43" i="4"/>
  <c r="G42" i="4"/>
  <c r="G117" i="4"/>
  <c r="G45" i="4"/>
  <c r="G47" i="4" l="1"/>
  <c r="G44" i="4"/>
  <c r="G91" i="4"/>
  <c r="G4" i="4"/>
  <c r="G69" i="4"/>
  <c r="G128" i="4"/>
  <c r="G18" i="4"/>
  <c r="G26" i="4"/>
  <c r="G10" i="4"/>
  <c r="G114" i="4"/>
  <c r="G66" i="4"/>
  <c r="G52" i="4"/>
  <c r="G118" i="4"/>
  <c r="G77" i="4"/>
  <c r="G39" i="4"/>
  <c r="E134" i="4"/>
  <c r="E136" i="4"/>
  <c r="E133" i="4"/>
  <c r="E135" i="4"/>
  <c r="E137" i="4"/>
  <c r="G129" i="4" l="1"/>
  <c r="G130" i="4" s="1"/>
  <c r="E138" i="4"/>
  <c r="E139" i="4" l="1"/>
  <c r="F139"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<sst xmlns="http://schemas.openxmlformats.org/spreadsheetml/2006/main" count="377" uniqueCount="275">
  <si>
    <t>HİZMETLER</t>
  </si>
  <si>
    <t>Rob ve Şerit Bariyer</t>
  </si>
  <si>
    <t>Protokol Sehpaları İçin Lilyum Çiçek</t>
  </si>
  <si>
    <t>Cumhurbaşkanlığı Koruma ve Görevli Ekibi Kumanya Bedeli</t>
  </si>
  <si>
    <t>Yaka Pini (2 farklı pin)</t>
  </si>
  <si>
    <t>Canlı Yayın Aracı Hizmet Bedeli</t>
  </si>
  <si>
    <t>Sunucu Uçak Bileti+Konaklama+Ulaşım</t>
  </si>
  <si>
    <t>NO</t>
  </si>
  <si>
    <t>AÇIKLAMA</t>
  </si>
  <si>
    <t>Branding (m2)</t>
  </si>
  <si>
    <t>Su Yolu Çiçek Bedeli - Prompter Kapama</t>
  </si>
  <si>
    <t>İç Alan Akordeon Bariyer Kumaş Kaplama</t>
  </si>
  <si>
    <t>Etkinlik sonrası 1 dk'lık Özet Video</t>
  </si>
  <si>
    <t>Emanet Eşya Fişleri</t>
  </si>
  <si>
    <t>CB Protokol Girişi Turkuaz Halı 75 m2</t>
  </si>
  <si>
    <t>Yaka Kartı</t>
  </si>
  <si>
    <t>GÜN</t>
  </si>
  <si>
    <t>BİRİM</t>
  </si>
  <si>
    <t>MİKTAR</t>
  </si>
  <si>
    <t>M²</t>
  </si>
  <si>
    <t>Adet</t>
  </si>
  <si>
    <t>Kişi</t>
  </si>
  <si>
    <t>Metre</t>
  </si>
  <si>
    <t>Hizmet</t>
  </si>
  <si>
    <t>BİRİM ÖZETİ</t>
  </si>
  <si>
    <t>KALEM SAYISI</t>
  </si>
  <si>
    <t>TOPLAM TUTAR</t>
  </si>
  <si>
    <t>TOPLAM</t>
  </si>
  <si>
    <t>Pixel Line Işıklandırma</t>
  </si>
  <si>
    <t>Elektrik Altyapısı</t>
  </si>
  <si>
    <t>Genel Fuaye Alanı Markalama Panoları Önü Işıklandırma</t>
  </si>
  <si>
    <t>Jeneratör Kira Bedeli (Prova gününden itibaren ana sahne teknik malzemesi için)</t>
  </si>
  <si>
    <t>Öngörülen Yakıt Harcaması (yakıt bedeli ibrazı ile ödenecektir)</t>
  </si>
  <si>
    <t>Jeneratör ve Yakıt</t>
  </si>
  <si>
    <t>Sabit Kamera (Ana Salon)</t>
  </si>
  <si>
    <t>Aktüel Kamera</t>
  </si>
  <si>
    <t>Jimmy Jib Kamera</t>
  </si>
  <si>
    <t>Reji Masası (Resim Seçici, Yönetmen)</t>
  </si>
  <si>
    <t>İnternetten Canlı Yayın Altyapısı ve Yayını (Encoder Sistemleri)</t>
  </si>
  <si>
    <t>Yaka Kartı İpi</t>
  </si>
  <si>
    <t>Yazıcı + PC</t>
  </si>
  <si>
    <t>Teknik Personel</t>
  </si>
  <si>
    <t>Kayıt Network Bağlantı Sistemi</t>
  </si>
  <si>
    <t>Giriş Alanı Teknik Sistemleri</t>
  </si>
  <si>
    <t>Isıtıcı</t>
  </si>
  <si>
    <t>Çadır İçi Tavan Aydınlatma</t>
  </si>
  <si>
    <t>El Dedektörü</t>
  </si>
  <si>
    <t>Kapı Dedektörü</t>
  </si>
  <si>
    <t>X-Ray Cihazı</t>
  </si>
  <si>
    <t>X-Ray Personeli</t>
  </si>
  <si>
    <t>Elektrik Altyapısının Sağlanması</t>
  </si>
  <si>
    <t>Güvenlik Çadırı Teknik Ekipman</t>
  </si>
  <si>
    <t>Güvenlik Çadırı</t>
  </si>
  <si>
    <t>Kayıt Çadırı Teknik Ekipman</t>
  </si>
  <si>
    <t>Kayıt Çadırı</t>
  </si>
  <si>
    <t>2.1</t>
  </si>
  <si>
    <t>Watchout Sistem</t>
  </si>
  <si>
    <t>2.2</t>
  </si>
  <si>
    <t>2.3</t>
  </si>
  <si>
    <t>2.4</t>
  </si>
  <si>
    <t>2.5</t>
  </si>
  <si>
    <t>Kayıt Çadırı Tavan Kumaş Kaplama (Siyah Pileli)</t>
  </si>
  <si>
    <t>Sunucu</t>
  </si>
  <si>
    <t>Kayıt Çadırı İçi Yan Duvar ve İç Üçgen Kumaş Kaplama (Siyah Düz)</t>
  </si>
  <si>
    <t>Fotoğraf Hizmetleri</t>
  </si>
  <si>
    <t>Ambulans</t>
  </si>
  <si>
    <t>Host-Hostes-Süpervizör-Teknik Personel (İaşe ve Yol Dahil Olarak) Yeterli yetkin personelin bulundurulması.</t>
  </si>
  <si>
    <t>8.1</t>
  </si>
  <si>
    <t>8.2</t>
  </si>
  <si>
    <t>Dış Alan Akordeon Bariyer ve Nakliyesi - 1,20 m x 2 m Dış Mekan Akordeon Bariyer</t>
  </si>
  <si>
    <t>İç Alan Akordeon Bariyer ve Nakliyesi - 90 cm x 2 m İç Mekan Akordeon Bariyer</t>
  </si>
  <si>
    <t>CB Bariyerleri Kumaş Kaplama</t>
  </si>
  <si>
    <t>Kurulum günü dahil doktorlu</t>
  </si>
  <si>
    <t>Kayıt sistemi için superbox</t>
  </si>
  <si>
    <t>BİRİM FİYAT
(TL, KDV HARİÇ)</t>
  </si>
  <si>
    <t>TUTAR
(TL, KDV HARİÇ)</t>
  </si>
  <si>
    <t>PVC Kap (Yaka Kartı İçin)</t>
  </si>
  <si>
    <t>3.1</t>
  </si>
  <si>
    <t>3.2</t>
  </si>
  <si>
    <t>Ana Sahne Podyum Üzeri Siyah Halı Kaplama</t>
  </si>
  <si>
    <t>3.3</t>
  </si>
  <si>
    <t>3.4</t>
  </si>
  <si>
    <t xml:space="preserve">Kürsü Önü Bakanlık ve TİM Logosu </t>
  </si>
  <si>
    <t>Sahne Önü Takip Plazması (55 İnç)</t>
  </si>
  <si>
    <t>55 İnç Plazma Cover</t>
  </si>
  <si>
    <t>Laptop</t>
  </si>
  <si>
    <t xml:space="preserve">Indoor Full Led Ekran (2.6 mm) </t>
  </si>
  <si>
    <t>Master Cue</t>
  </si>
  <si>
    <t>Selecon Frenel</t>
  </si>
  <si>
    <t>Led Wash</t>
  </si>
  <si>
    <t>Spot Robot</t>
  </si>
  <si>
    <t>Dijital Dimmer</t>
  </si>
  <si>
    <t>Işık Masası</t>
  </si>
  <si>
    <t>Truss Sistemi (4 Motor)</t>
  </si>
  <si>
    <t>Yamaha CL5</t>
  </si>
  <si>
    <t>Line Array Ses Sistemi</t>
  </si>
  <si>
    <t>Delege Mikrofonu</t>
  </si>
  <si>
    <t>Kürsü Mikrofonu</t>
  </si>
  <si>
    <t>Monitör + Front Fill</t>
  </si>
  <si>
    <t>2.6</t>
  </si>
  <si>
    <t>2.7</t>
  </si>
  <si>
    <t>Ana Sahne Podyum (Yükseklik 75cm)</t>
  </si>
  <si>
    <t>2026 DIŞ TİCARET VERİLERİ BASIN TOPLANTISI AJANS HİZMETİ TEKNİK ŞARTNAMESİ (OCAK 2027)</t>
  </si>
  <si>
    <t>El Telsiz Mikrofon</t>
  </si>
  <si>
    <t>Emanet Dolabı ve Gidiş Dönüş Nakliye Hammaliye</t>
  </si>
  <si>
    <t>Sahne Arkası Siyah Kumaş Kaplama</t>
  </si>
  <si>
    <t>Fiber Optik Kablolama</t>
  </si>
  <si>
    <t>Podyum Önü Özel Üretim Merdiven, Önü Işıklı, Basamaklara trabzan yapılacak (5 Kademeli)</t>
  </si>
  <si>
    <t>KAYIT VE AKREDİTASYON</t>
  </si>
  <si>
    <t>ANA SAHNE</t>
  </si>
  <si>
    <t xml:space="preserve"> Görüntü Sistemi</t>
  </si>
  <si>
    <t xml:space="preserve"> Işık Sistemi</t>
  </si>
  <si>
    <t>Ses Sistemi</t>
  </si>
  <si>
    <t>Dekor</t>
  </si>
  <si>
    <t>Karşılama ve Kayıt Deski</t>
  </si>
  <si>
    <t>Çadır İçi Ambiyans Aydınlatma</t>
  </si>
  <si>
    <t>KAYIT VE AKREDİTASYON TOPLAM</t>
  </si>
  <si>
    <t>GÜVENLİK PROTOKOLÜ HİZMETLERİ</t>
  </si>
  <si>
    <t>GÜVENLİK PROTOKOLÜ HİZMETLERİ TOPLAM</t>
  </si>
  <si>
    <t>SUNUCULUK HİZMETLERİ</t>
  </si>
  <si>
    <t>SUNUCULUK HİZMETLERİ TOPLAM</t>
  </si>
  <si>
    <t>LCV HİZMET KALEMLERİ</t>
  </si>
  <si>
    <t>LCV hizmeti 
(yaklaşık 3.500 kişi minimum 2 defa aranacak, 
Çalışma Süresi: 7 işgünü
Personel Sayısı: 1 süpervisor ve 8 arama personeli
inbound karşılamalar dahil edilmelidir.)
Teknik ekipman ve mekan TİM tarafından sağlanacaktır.</t>
  </si>
  <si>
    <t>LCV HİZMETLERİ TOPLAM</t>
  </si>
  <si>
    <t>PRODÜKSYON HİZMETLERİ</t>
  </si>
  <si>
    <t>PRODÜKSYON HİZMETLERİ TOPLAM</t>
  </si>
  <si>
    <t>BRANDİNG VE MARKALAMA HİZMETLERİ</t>
  </si>
  <si>
    <t>Front of  House ve Backstage Yönetimi</t>
  </si>
  <si>
    <t>10 mx1m - Önü Baskılı
Her Bölme İçin Desk Üzeri Demir Profil Forex İsimlikler
Dört ayrı kategori olarak deskler kurulacaktır.</t>
  </si>
  <si>
    <t>Akreditasyon 6 adet Tablet</t>
  </si>
  <si>
    <t>BRANDİNG VE MARKALAMA HİZMETLERİ TOPLAM</t>
  </si>
  <si>
    <t>DİĞER HİZMETLER</t>
  </si>
  <si>
    <t>DİĞER HİZMETLER TOPLAM</t>
  </si>
  <si>
    <t>1.1</t>
  </si>
  <si>
    <t>1.1.1</t>
  </si>
  <si>
    <t>1.1.2</t>
  </si>
  <si>
    <t>1.1.3</t>
  </si>
  <si>
    <t>1.1.4</t>
  </si>
  <si>
    <t>1.1.5</t>
  </si>
  <si>
    <t>2</t>
  </si>
  <si>
    <t>1.2</t>
  </si>
  <si>
    <t>1.2.1</t>
  </si>
  <si>
    <t>1.2.2</t>
  </si>
  <si>
    <t>1.2.3</t>
  </si>
  <si>
    <t>1.2.4</t>
  </si>
  <si>
    <t>1.2.5</t>
  </si>
  <si>
    <t>1.2.6</t>
  </si>
  <si>
    <t>1.2.7</t>
  </si>
  <si>
    <t>1.3</t>
  </si>
  <si>
    <t>1.3.1</t>
  </si>
  <si>
    <t>1.3.2</t>
  </si>
  <si>
    <t>1.3.3</t>
  </si>
  <si>
    <t>1.3.4</t>
  </si>
  <si>
    <t>1.3.5</t>
  </si>
  <si>
    <t>1.3.6</t>
  </si>
  <si>
    <t>1.3.7</t>
  </si>
  <si>
    <t>1.4</t>
  </si>
  <si>
    <t>1.4.1</t>
  </si>
  <si>
    <t>1.4.2</t>
  </si>
  <si>
    <t>1.4.3</t>
  </si>
  <si>
    <t>1.4.4</t>
  </si>
  <si>
    <t>1.4.5</t>
  </si>
  <si>
    <t>1.4.6</t>
  </si>
  <si>
    <t>1.4.7</t>
  </si>
  <si>
    <t>1.4.8</t>
  </si>
  <si>
    <t>1.4.9</t>
  </si>
  <si>
    <t>2.1.1</t>
  </si>
  <si>
    <t>2.1.2</t>
  </si>
  <si>
    <t>2.1.3</t>
  </si>
  <si>
    <t>2.1.4</t>
  </si>
  <si>
    <t>2.2.1</t>
  </si>
  <si>
    <t>2.2.2</t>
  </si>
  <si>
    <t>2.3.1</t>
  </si>
  <si>
    <t>2.3.2</t>
  </si>
  <si>
    <t>2.3.3</t>
  </si>
  <si>
    <t>2.3.4</t>
  </si>
  <si>
    <t>2.4.1</t>
  </si>
  <si>
    <t>2.5.1</t>
  </si>
  <si>
    <t>2.6.1</t>
  </si>
  <si>
    <t>2.6.2</t>
  </si>
  <si>
    <t>2.7.1</t>
  </si>
  <si>
    <t>2.7.2</t>
  </si>
  <si>
    <t>2.7.3</t>
  </si>
  <si>
    <t>2.7.4</t>
  </si>
  <si>
    <t>2.7.5</t>
  </si>
  <si>
    <t>2.7.6</t>
  </si>
  <si>
    <t>2.7.7</t>
  </si>
  <si>
    <t>3</t>
  </si>
  <si>
    <t>3.5</t>
  </si>
  <si>
    <t>3.6</t>
  </si>
  <si>
    <t>3.7</t>
  </si>
  <si>
    <t>3.8</t>
  </si>
  <si>
    <t>3.9</t>
  </si>
  <si>
    <t>3.10</t>
  </si>
  <si>
    <t>3.11</t>
  </si>
  <si>
    <t>3.12</t>
  </si>
  <si>
    <t>4</t>
  </si>
  <si>
    <t>4.1</t>
  </si>
  <si>
    <t>5</t>
  </si>
  <si>
    <t>5.1</t>
  </si>
  <si>
    <t>6</t>
  </si>
  <si>
    <t>6.1</t>
  </si>
  <si>
    <t>7</t>
  </si>
  <si>
    <t>7.1</t>
  </si>
  <si>
    <t>7.2</t>
  </si>
  <si>
    <t>8</t>
  </si>
  <si>
    <t>20 m / Kurulacak Podyum Uzunluğuna Göre Değişiklik Gösterebilir</t>
  </si>
  <si>
    <t>TİM Strafor Logolu Podyum Önü Backdrop Işıklı (Led)</t>
  </si>
  <si>
    <t>Kayıt çadırı dışına Brandalı Alüminyum Çadır  10m*15m (Mekana göre değişim gösterebilir)</t>
  </si>
  <si>
    <t>Brandalı Alüminyum Çadır 10m*5m(Mekana göre değişim gösterebilir)</t>
  </si>
  <si>
    <t>Brandalı Alüminyum Çadır 10m*30m (Mekana göre değişim gösterebilir)</t>
  </si>
  <si>
    <t>2.4.2</t>
  </si>
  <si>
    <t>2.4.3</t>
  </si>
  <si>
    <t>2.4.4</t>
  </si>
  <si>
    <t>2.4.5</t>
  </si>
  <si>
    <t>2.4.6</t>
  </si>
  <si>
    <t>2.4.7</t>
  </si>
  <si>
    <t>2.4.8</t>
  </si>
  <si>
    <t>1</t>
  </si>
  <si>
    <t>Harfler strafor olacak.</t>
  </si>
  <si>
    <t>KONTROL (GENEL TOPLAM İLE FARK)</t>
  </si>
  <si>
    <t>TOPLAM MİKTAR
(GÜN×MİKTAR)</t>
  </si>
  <si>
    <t>ETKİNLİK FOTOĞRAFLARI</t>
  </si>
  <si>
    <t>Emanet Deski ve Desk Önü Görseli 300cm</t>
  </si>
  <si>
    <t>Bariyer - Nato Tip ve Demir Bariyer ve Nakliyesi</t>
  </si>
  <si>
    <t>2.5.2</t>
  </si>
  <si>
    <t>2.5.3</t>
  </si>
  <si>
    <t xml:space="preserve">Kayıt Çadırı Giriş Bekleme Alanı </t>
  </si>
  <si>
    <t>5.2</t>
  </si>
  <si>
    <t>7.3</t>
  </si>
  <si>
    <t>7.4</t>
  </si>
  <si>
    <t>7.5</t>
  </si>
  <si>
    <t>7.6</t>
  </si>
  <si>
    <t>7.7</t>
  </si>
  <si>
    <t>7.8</t>
  </si>
  <si>
    <t>7.9</t>
  </si>
  <si>
    <t>7.10</t>
  </si>
  <si>
    <t>7.11</t>
  </si>
  <si>
    <t>9</t>
  </si>
  <si>
    <t>9.1</t>
  </si>
  <si>
    <t>9.2</t>
  </si>
  <si>
    <t>9.3</t>
  </si>
  <si>
    <t>9.4</t>
  </si>
  <si>
    <t>9.4.1</t>
  </si>
  <si>
    <t>9.4.2</t>
  </si>
  <si>
    <t>9.5</t>
  </si>
  <si>
    <t>9.5.1</t>
  </si>
  <si>
    <t>PROTOKOL HEDİYESİ TOPLAM</t>
  </si>
  <si>
    <t>PROTOKOL HEDİYESİ</t>
  </si>
  <si>
    <t xml:space="preserve">Protokol Hediyesi </t>
  </si>
  <si>
    <t>Protokol katılımlı ödül töreni tecrübesi olan, İngilizce bilen, gerektiğinde moderatörlük yapabilecek sunucu (Master of Ceremony).
(Kulis ikramı, hazırlık ve otopark harcamaları dahildir.)</t>
  </si>
  <si>
    <t>Çadır İç ve Dış Alanı Branding, Hoş geldin tag'i, Fotoğraf ve Röportaj Panoları, Kolon Giydirme, Yönlendirme Panoları, Backdrop, fuaye alanı markalama vb. panolar için toplam metrekare hesaplanmıştır. Metrekare birim fiyatı üzerinden fiyatlandırılacaktır.
(500 metrekare kullanılacağı öngörülmektedir.)
Yapılacak branding, tasarım ve ölçüler daha sonra iletilecektir.</t>
  </si>
  <si>
    <t>TİM tarafından 300.000 TL olarak bütçelenmiştir.</t>
  </si>
  <si>
    <t>Açılış Filmi
Etkinliğin Açılışında Kullanılmak Üzere Mevcut ve Stok Videolardan Oluşan Profesyonel İsim Tarafından Seslendirilmiş, Ortalama 4 Dk.'lık Tanıtım Filmi (4K) - En az 5 revizyon/seslendirme dahil (Müzik ve görsel arşiv kullanımı için telif haklarının temini)</t>
  </si>
  <si>
    <t>Sahne Animasyon
Konuşma Ekranları ( 3 adet)
KV ekranı (1 adet)
Aile Fotoğraf Ekranı (1 adet)
Kimlik Animasyon ( 3 adet)</t>
  </si>
  <si>
    <t>Yönlendirme ve Bilgilendirme Panoları
0,8m x 1,8m (h) Ahşap MDF Pano
Çift Taraflı Baskılı</t>
  </si>
  <si>
    <t>https://url.tim.org.tr/anasahne</t>
  </si>
  <si>
    <t>https://url.tim.org.tr/branding</t>
  </si>
  <si>
    <t>https://url.tim.org.tr/kayitcadiri</t>
  </si>
  <si>
    <t>https://url.tim.org.tr/acilisfilmi</t>
  </si>
  <si>
    <t>1 Adet Laptop + 1 Adet Lazer Renkli Yazıcı (TİM Personeli için) (1 Set)</t>
  </si>
  <si>
    <t>ANA SAHNE TEKNİK TOPLAM (1.1 – 1.3)</t>
  </si>
  <si>
    <t>ANA SAHNE DEKOR TOPLAM (1.4)</t>
  </si>
  <si>
    <t>GENEL TOPLAM – OTEL (Ana Sahne Teknik Dahil)</t>
  </si>
  <si>
    <t>GENEL TOPLAM – KONGRE MERKEZİ (Ana Sahne Teknik Hariç)</t>
  </si>
  <si>
    <t>Her iki mekân seçeneğinde de ajans tarafından sağlanacaktır.</t>
  </si>
  <si>
    <t>Ana sahne teknik + dekor dahil tüm kalemler.</t>
  </si>
  <si>
    <t>Ana sahne teknik hizmetleri (1.1 – 1.3) hariç.</t>
  </si>
  <si>
    <t>Tüm Alan (Şartnamede belirtilen çadır alanları hariç)</t>
  </si>
  <si>
    <t>Kullanılacak metraj mekan yerleşimine göre belirlenecek olup henüz kesinleşmemiştir. İstekliler bu kalem için metre birim fiyatı verecektir. Ödeme, verilen birim fiyat üzerinden, kurulum sonrası TİM ile birlikte tespit edilen fiili kullanım miktarına göre yapılacaktır.</t>
  </si>
  <si>
    <t>"1 Set" bir adet yazıcı ve bir adet laptop alımını ifade etmektedir.
Her türlü kâğıt boyutuna ve türüne uygun yazıcı olmalıdır.</t>
  </si>
  <si>
    <t>Zemin Podyum Kurulumu ve Podyum Üzeri Halı Kaplama</t>
  </si>
  <si>
    <t>2.5.4</t>
  </si>
  <si>
    <t xml:space="preserve">MEKÂN SEÇENEĞİNE GÖRE TEKNİK HİZMETLER
• Etkinlik otelde yapılırsa: Ana sahne teknik hizmetleri (1.1 Görüntü, 1.2 Işık ve 1.3 Ses Sistemi) ajans tarafından sağlanacak ve teklife dahil edilecektir.
• Etkinlik kongre merkezinde yapılırsa: Ana sahne teknik hizmetleri (1.1 Görüntü, 1.2 Işık ve 1.3 Ses Sistemi) TİM tarafından ayrıca temin edilecek ve ajansın kapsamından çıkarılacaktır. Ana sahne dekoru (1.4) dahil diğer tüm kalemler ajans tarafından sağlanacaktır. Ajans, TİM’in temin ettiği teknik hizmet sağlayıcısıyla kurulum, prova ve etkinlik boyunca koordinasyonla çalışacaktır.
Bu nedenle ana sahne teknik ve dekor toplamları ayrı gösterilmiştir. </t>
  </si>
  <si>
    <t>250 adet Sabah (Soğuk Sandviç İçeriği)
250 adet Öğlen (Köfte veya Döner Menü)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</si>
</sst>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0\ &quot;₺&quot;"/>
  </numFmts>
  <fonts count="19" x14ac:knownFonts="1">
    <font>
      <sz val="11"/>
      <color theme="1"/>
      <name val="Aptos Narrow"/>
      <family val="2"/>
      <scheme val="minor"/>
    </font>
    <font>
      <sz val="11"/>
      <color theme="1"/>
      <name val="Aptos Narrow"/>
      <family val="2"/>
      <charset val="162"/>
      <scheme val="minor"/>
    </font>
    <font>
      <sz val="11"/>
      <color theme="1"/>
      <name val="Aptos Narrow"/>
      <family val="2"/>
      <charset val="162"/>
      <scheme val="minor"/>
    </font>
    <font>
      <sz val="11"/>
      <name val="Times New Roman"/>
      <family val="1"/>
      <charset val="162"/>
    </font>
    <font>
      <b/>
      <sz val="14"/>
      <name val="Times New Roman"/>
      <family val="1"/>
      <charset val="162"/>
    </font>
    <font>
      <sz val="14"/>
      <name val="Times New Roman"/>
      <family val="1"/>
      <charset val="162"/>
    </font>
    <font>
      <b/>
      <sz val="11"/>
      <name val="Times New Roman"/>
      <family val="1"/>
      <charset val="162"/>
    </font>
    <font>
      <sz val="11"/>
      <color theme="1"/>
      <name val="Times New Roman"/>
      <family val="1"/>
      <charset val="162"/>
    </font>
    <font>
      <b/>
      <sz val="11"/>
      <color theme="1"/>
      <name val="Times New Roman"/>
      <family val="1"/>
      <charset val="162"/>
    </font>
    <font>
      <b/>
      <sz val="13"/>
      <name val="Times New Roman"/>
      <family val="1"/>
      <charset val="162"/>
    </font>
    <font>
      <sz val="11"/>
      <color rgb="FF000000"/>
      <name val="Times New Roman"/>
      <family val="1"/>
      <charset val="162"/>
    </font>
    <font>
      <sz val="8"/>
      <name val="Aptos Narrow"/>
      <family val="2"/>
      <scheme val="minor"/>
    </font>
    <font>
      <b/>
      <sz val="11"/>
      <color rgb="FF000000"/>
      <name val="Times New Roman"/>
      <family val="1"/>
      <charset val="162"/>
    </font>
    <font>
      <b/>
      <sz val="11"/>
      <color rgb="FF0000FF"/>
      <name val="Times New Roman"/>
      <family val="1"/>
      <charset val="162"/>
    </font>
    <font>
      <sz val="11"/>
      <color rgb="FF0000FF"/>
      <name val="Times New Roman"/>
      <family val="1"/>
      <charset val="162"/>
    </font>
    <font>
      <b/>
      <sz val="13"/>
      <color rgb="FF0000FF"/>
      <name val="Times New Roman"/>
      <family val="1"/>
      <charset val="162"/>
    </font>
    <font>
      <sz val="14"/>
      <color rgb="FF0000FF"/>
      <name val="Times New Roman"/>
      <family val="1"/>
      <charset val="162"/>
    </font>
    <font>
      <u/>
      <sz val="11"/>
      <color theme="10"/>
      <name val="Aptos Narrow"/>
      <family val="2"/>
      <scheme val="minor"/>
    </font>
    <font>
      <sz val="11"/>
      <color rgb="FF000000"/>
      <name val="Times New Roman"/>
    </font>
  </fonts>
  <fills count="5">
    <fill>
      <patternFill patternType="none"/>
    </fill>
    <fill>
      <patternFill patternType="gray125"/>
    </fill>
    <fill>
      <patternFill patternType="solid">
        <fgColor theme="0"/>
        <bgColor indexed="64"/>
      </patternFill>
    </fill>
    <fill>
      <patternFill patternType="solid">
        <fgColor rgb="FFD9D9D9"/>
        <bgColor indexed="64"/>
      </patternFill>
    </fill>
    <fill>
      <patternFill patternType="solid">
        <fgColor theme="2" tint="-9.9978637043366805E-2"/>
        <bgColor indexed="64"/>
      </patternFill>
    </fill>
  </fills>
  <borders count="11">
    <border>
      <left/>
      <right/>
      <top/>
      <bottom/>
      <diagonal/>
    </border>
    <border>
      <left style="thin">
        <color rgb="FFD9D9D9"/>
      </left>
      <right style="thin">
        <color rgb="FFD9D9D9"/>
      </right>
      <top style="thin">
        <color rgb="FFD9D9D9"/>
      </top>
      <bottom style="thin">
        <color rgb="FFD9D9D9"/>
      </bottom>
      <diagonal/>
    </border>
    <border>
      <left style="thick">
        <color theme="2" tint="-0.24994659260841701"/>
      </left>
      <right style="thin">
        <color theme="2" tint="-0.24994659260841701"/>
      </right>
      <top style="thick">
        <color theme="2" tint="-0.24994659260841701"/>
      </top>
      <bottom style="thin">
        <color theme="2" tint="-0.24994659260841701"/>
      </bottom>
      <diagonal/>
    </border>
    <border>
      <left style="thin">
        <color theme="2" tint="-0.24994659260841701"/>
      </left>
      <right style="thin">
        <color theme="2" tint="-0.24994659260841701"/>
      </right>
      <top style="thick">
        <color theme="2" tint="-0.24994659260841701"/>
      </top>
      <bottom style="thin">
        <color theme="2" tint="-0.24994659260841701"/>
      </bottom>
      <diagonal/>
    </border>
    <border>
      <left style="thin">
        <color theme="2" tint="-0.24994659260841701"/>
      </left>
      <right style="thick">
        <color theme="2" tint="-0.24994659260841701"/>
      </right>
      <top style="thick">
        <color theme="2" tint="-0.24994659260841701"/>
      </top>
      <bottom style="thin">
        <color theme="2" tint="-0.24994659260841701"/>
      </bottom>
      <diagonal/>
    </border>
    <border>
      <left style="thick">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style="thick">
        <color theme="2" tint="-0.24994659260841701"/>
      </right>
      <top style="thin">
        <color theme="2" tint="-0.24994659260841701"/>
      </top>
      <bottom style="thin">
        <color theme="2" tint="-0.24994659260841701"/>
      </bottom>
      <diagonal/>
    </border>
    <border>
      <left style="thick">
        <color theme="2" tint="-0.24994659260841701"/>
      </left>
      <right style="thin">
        <color theme="2" tint="-0.24994659260841701"/>
      </right>
      <top style="thin">
        <color theme="2" tint="-0.24994659260841701"/>
      </top>
      <bottom style="thick">
        <color theme="2" tint="-0.24994659260841701"/>
      </bottom>
      <diagonal/>
    </border>
    <border>
      <left style="thin">
        <color theme="2" tint="-0.24994659260841701"/>
      </left>
      <right style="thin">
        <color theme="2" tint="-0.24994659260841701"/>
      </right>
      <top style="thin">
        <color theme="2" tint="-0.24994659260841701"/>
      </top>
      <bottom style="thick">
        <color theme="2" tint="-0.24994659260841701"/>
      </bottom>
      <diagonal/>
    </border>
    <border>
      <left style="thin">
        <color theme="2" tint="-0.24994659260841701"/>
      </left>
      <right style="thick">
        <color theme="2" tint="-0.24994659260841701"/>
      </right>
      <top style="thin">
        <color theme="2" tint="-0.24994659260841701"/>
      </top>
      <bottom style="thick">
        <color theme="2" tint="-0.24994659260841701"/>
      </bottom>
      <diagonal/>
    </border>
  </borders>
  <cellStyleXfs count="5">
    <xf numFmtId="0" fontId="0" fillId="0" borderId="0"/>
    <xf numFmtId="0" fontId="2" fillId="0" borderId="0"/>
    <xf numFmtId="0" fontId="1" fillId="0" borderId="0"/>
    <xf numFmtId="0" fontId="1" fillId="0" borderId="0"/>
    <xf numFmtId="0" fontId="17" fillId="0" borderId="0" applyNumberFormat="0" applyFill="0" applyBorder="0" applyAlignment="0" applyProtection="0"/>
  </cellStyleXfs>
  <cellXfs count="120">
    <xf numFmtId="0" fontId="0" fillId="0" borderId="0" xfId="0"/>
    <xf numFmtId="0" fontId="5" fillId="2" borderId="0" xfId="0" applyFont="1" applyFill="1" applyProtection="1">
      <protection locked="0"/>
    </xf>
    <xf numFmtId="49" fontId="6" fillId="2" borderId="5" xfId="0" applyNumberFormat="1" applyFont="1" applyFill="1" applyBorder="1" applyAlignment="1" applyProtection="1">
      <alignment horizontal="center" vertical="center"/>
      <protection locked="0"/>
    </xf>
    <xf numFmtId="0" fontId="6" fillId="2" borderId="6" xfId="0" applyFont="1" applyFill="1" applyBorder="1" applyAlignment="1" applyProtection="1">
      <alignment horizontal="left" vertical="center" wrapText="1" indent="1"/>
      <protection locked="0"/>
    </xf>
    <xf numFmtId="0" fontId="6" fillId="2" borderId="6" xfId="0" applyFont="1" applyFill="1" applyBorder="1" applyAlignment="1" applyProtection="1">
      <alignment horizontal="center" vertical="center" wrapText="1"/>
      <protection locked="0"/>
    </xf>
    <xf numFmtId="49" fontId="6" fillId="2" borderId="6" xfId="0" applyNumberFormat="1" applyFont="1" applyFill="1" applyBorder="1" applyAlignment="1" applyProtection="1">
      <alignment horizontal="center" vertical="center" wrapText="1"/>
      <protection locked="0"/>
    </xf>
    <xf numFmtId="49" fontId="6" fillId="2" borderId="7" xfId="0" applyNumberFormat="1"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protection locked="0"/>
    </xf>
    <xf numFmtId="49" fontId="6" fillId="3" borderId="5" xfId="0" applyNumberFormat="1" applyFont="1" applyFill="1" applyBorder="1" applyAlignment="1" applyProtection="1">
      <alignment horizontal="center" vertical="center"/>
      <protection locked="0"/>
    </xf>
    <xf numFmtId="0" fontId="12" fillId="3" borderId="6" xfId="0" applyFont="1" applyFill="1" applyBorder="1" applyAlignment="1" applyProtection="1">
      <alignment horizontal="center" vertical="center" wrapText="1"/>
      <protection locked="0"/>
    </xf>
    <xf numFmtId="0" fontId="6" fillId="3" borderId="6" xfId="0" applyFont="1" applyFill="1" applyBorder="1" applyAlignment="1" applyProtection="1">
      <alignment horizontal="center" vertical="center" wrapText="1"/>
      <protection locked="0"/>
    </xf>
    <xf numFmtId="49" fontId="6" fillId="3" borderId="7" xfId="0" applyNumberFormat="1" applyFont="1" applyFill="1" applyBorder="1" applyAlignment="1" applyProtection="1">
      <alignment horizontal="center" vertical="center" wrapText="1"/>
      <protection locked="0"/>
    </xf>
    <xf numFmtId="0" fontId="12" fillId="0" borderId="6" xfId="0" applyFont="1" applyBorder="1" applyAlignment="1" applyProtection="1">
      <alignment horizontal="left" vertical="center" wrapText="1" indent="1"/>
      <protection locked="0"/>
    </xf>
    <xf numFmtId="4" fontId="8" fillId="0" borderId="6" xfId="0" applyNumberFormat="1" applyFont="1" applyBorder="1" applyAlignment="1" applyProtection="1">
      <alignment horizontal="center" vertical="center" wrapText="1"/>
      <protection locked="0"/>
    </xf>
    <xf numFmtId="4" fontId="8" fillId="0" borderId="6" xfId="1" applyNumberFormat="1" applyFont="1" applyBorder="1" applyAlignment="1" applyProtection="1">
      <alignment horizontal="center" vertical="center" wrapText="1"/>
      <protection locked="0"/>
    </xf>
    <xf numFmtId="49" fontId="7" fillId="0" borderId="6" xfId="1" applyNumberFormat="1" applyFont="1" applyBorder="1" applyAlignment="1" applyProtection="1">
      <alignment horizontal="center" vertical="center" wrapText="1"/>
      <protection locked="0"/>
    </xf>
    <xf numFmtId="0" fontId="3" fillId="0" borderId="7" xfId="0" applyFont="1" applyBorder="1" applyAlignment="1" applyProtection="1">
      <alignment horizontal="center" vertical="center"/>
      <protection locked="0"/>
    </xf>
    <xf numFmtId="0" fontId="3" fillId="2" borderId="0" xfId="0" applyFont="1" applyFill="1" applyProtection="1">
      <protection locked="0"/>
    </xf>
    <xf numFmtId="49" fontId="3" fillId="2" borderId="5" xfId="0" applyNumberFormat="1" applyFont="1" applyFill="1" applyBorder="1" applyAlignment="1" applyProtection="1">
      <alignment horizontal="center" vertical="center"/>
      <protection locked="0"/>
    </xf>
    <xf numFmtId="0" fontId="7" fillId="0" borderId="6" xfId="0" applyFont="1" applyBorder="1" applyAlignment="1" applyProtection="1">
      <alignment horizontal="left" vertical="center" wrapText="1" indent="1"/>
      <protection locked="0"/>
    </xf>
    <xf numFmtId="4" fontId="7" fillId="0" borderId="6" xfId="0" applyNumberFormat="1" applyFont="1" applyBorder="1" applyAlignment="1" applyProtection="1">
      <alignment horizontal="center" vertical="center" wrapText="1"/>
      <protection locked="0"/>
    </xf>
    <xf numFmtId="4" fontId="7" fillId="0" borderId="6" xfId="1" applyNumberFormat="1" applyFont="1" applyBorder="1" applyAlignment="1" applyProtection="1">
      <alignment horizontal="center" vertical="center" wrapText="1"/>
      <protection locked="0"/>
    </xf>
    <xf numFmtId="0" fontId="10" fillId="0" borderId="6" xfId="0" applyFont="1" applyBorder="1" applyAlignment="1" applyProtection="1">
      <alignment horizontal="left" vertical="center" wrapText="1" indent="1"/>
      <protection locked="0"/>
    </xf>
    <xf numFmtId="4" fontId="10" fillId="0" borderId="6" xfId="0" applyNumberFormat="1" applyFont="1" applyBorder="1" applyAlignment="1" applyProtection="1">
      <alignment horizontal="center" vertical="center" wrapText="1"/>
      <protection locked="0"/>
    </xf>
    <xf numFmtId="4" fontId="10" fillId="0" borderId="6" xfId="1" applyNumberFormat="1" applyFont="1" applyBorder="1" applyAlignment="1" applyProtection="1">
      <alignment horizontal="center" vertical="center" wrapText="1"/>
      <protection locked="0"/>
    </xf>
    <xf numFmtId="49" fontId="12" fillId="2" borderId="5" xfId="0" applyNumberFormat="1" applyFont="1" applyFill="1" applyBorder="1" applyAlignment="1" applyProtection="1">
      <alignment horizontal="center" vertical="center"/>
      <protection locked="0"/>
    </xf>
    <xf numFmtId="49" fontId="10" fillId="2" borderId="5" xfId="0" applyNumberFormat="1" applyFont="1" applyFill="1" applyBorder="1" applyAlignment="1" applyProtection="1">
      <alignment horizontal="center" vertical="center"/>
      <protection locked="0"/>
    </xf>
    <xf numFmtId="4" fontId="7" fillId="0" borderId="6" xfId="2" applyNumberFormat="1"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5" fillId="2" borderId="0" xfId="0" applyFont="1" applyFill="1" applyAlignment="1" applyProtection="1">
      <alignment horizontal="center"/>
      <protection locked="0"/>
    </xf>
    <xf numFmtId="4" fontId="3" fillId="0" borderId="6" xfId="0" applyNumberFormat="1" applyFont="1" applyBorder="1" applyAlignment="1" applyProtection="1">
      <alignment horizontal="center" vertical="center" wrapText="1"/>
      <protection locked="0"/>
    </xf>
    <xf numFmtId="49" fontId="6" fillId="2" borderId="6" xfId="0" applyNumberFormat="1"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6" fillId="3" borderId="6" xfId="0" applyFont="1" applyFill="1" applyBorder="1" applyAlignment="1" applyProtection="1">
      <alignment horizontal="center" vertical="center"/>
      <protection locked="0"/>
    </xf>
    <xf numFmtId="49" fontId="6" fillId="3" borderId="6" xfId="0" applyNumberFormat="1" applyFont="1" applyFill="1" applyBorder="1" applyAlignment="1" applyProtection="1">
      <alignment horizontal="center" vertical="center"/>
      <protection locked="0"/>
    </xf>
    <xf numFmtId="0" fontId="3" fillId="3" borderId="7" xfId="0" applyFont="1" applyFill="1" applyBorder="1" applyAlignment="1" applyProtection="1">
      <alignment horizontal="center" vertical="center"/>
      <protection locked="0"/>
    </xf>
    <xf numFmtId="0" fontId="12" fillId="0" borderId="6" xfId="0" applyFont="1" applyBorder="1" applyAlignment="1" applyProtection="1">
      <alignment horizontal="left" vertical="center" wrapText="1"/>
      <protection locked="0"/>
    </xf>
    <xf numFmtId="4" fontId="6" fillId="0" borderId="6" xfId="0" applyNumberFormat="1" applyFont="1" applyBorder="1" applyAlignment="1" applyProtection="1">
      <alignment horizontal="center" vertical="center" wrapText="1"/>
      <protection locked="0"/>
    </xf>
    <xf numFmtId="0" fontId="3" fillId="0" borderId="6" xfId="0" applyFont="1" applyBorder="1" applyAlignment="1" applyProtection="1">
      <alignment horizontal="left" vertical="center" wrapText="1" indent="1"/>
      <protection locked="0"/>
    </xf>
    <xf numFmtId="0" fontId="3" fillId="2" borderId="0" xfId="0" applyFont="1" applyFill="1" applyAlignment="1" applyProtection="1">
      <alignment horizontal="center"/>
      <protection locked="0"/>
    </xf>
    <xf numFmtId="0" fontId="3" fillId="2" borderId="0" xfId="0" applyFont="1" applyFill="1" applyAlignment="1" applyProtection="1">
      <alignment vertical="center"/>
      <protection locked="0"/>
    </xf>
    <xf numFmtId="0" fontId="12" fillId="3" borderId="6" xfId="0" applyFont="1" applyFill="1" applyBorder="1" applyAlignment="1" applyProtection="1">
      <alignment horizontal="center" vertical="center"/>
      <protection locked="0"/>
    </xf>
    <xf numFmtId="49" fontId="7" fillId="3" borderId="6" xfId="1" applyNumberFormat="1" applyFont="1" applyFill="1" applyBorder="1" applyAlignment="1" applyProtection="1">
      <alignment horizontal="center" vertical="center" wrapText="1"/>
      <protection locked="0"/>
    </xf>
    <xf numFmtId="0" fontId="7" fillId="0" borderId="6" xfId="1" applyFont="1" applyBorder="1" applyAlignment="1" applyProtection="1">
      <alignment horizontal="left" vertical="center" wrapText="1" indent="1"/>
      <protection locked="0"/>
    </xf>
    <xf numFmtId="0" fontId="18" fillId="0" borderId="6" xfId="0" applyFont="1" applyBorder="1" applyAlignment="1" applyProtection="1">
      <alignment horizontal="left" vertical="center" wrapText="1" indent="1"/>
      <protection locked="0"/>
    </xf>
    <xf numFmtId="0" fontId="18" fillId="0" borderId="6" xfId="1" applyFont="1" applyBorder="1" applyAlignment="1" applyProtection="1">
      <alignment horizontal="left" vertical="center" wrapText="1" indent="1"/>
      <protection locked="0"/>
    </xf>
    <xf numFmtId="0" fontId="3" fillId="0" borderId="7" xfId="0" applyFont="1" applyBorder="1" applyAlignment="1" applyProtection="1">
      <alignment horizontal="center" vertical="center" wrapText="1"/>
      <protection locked="0"/>
    </xf>
    <xf numFmtId="0" fontId="12" fillId="0" borderId="6" xfId="0" applyFont="1" applyBorder="1" applyAlignment="1" applyProtection="1">
      <alignment horizontal="left" vertical="center"/>
      <protection locked="0"/>
    </xf>
    <xf numFmtId="49" fontId="4" fillId="2" borderId="6" xfId="0" applyNumberFormat="1"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49" fontId="9" fillId="4" borderId="8" xfId="0" applyNumberFormat="1" applyFont="1" applyFill="1" applyBorder="1" applyAlignment="1" applyProtection="1">
      <alignment horizontal="center" vertical="center"/>
      <protection locked="0"/>
    </xf>
    <xf numFmtId="49" fontId="5" fillId="4" borderId="9" xfId="0" applyNumberFormat="1" applyFont="1" applyFill="1" applyBorder="1" applyAlignment="1" applyProtection="1">
      <alignment horizontal="center" wrapText="1"/>
      <protection locked="0"/>
    </xf>
    <xf numFmtId="0" fontId="5" fillId="4" borderId="10" xfId="0" applyFont="1" applyFill="1" applyBorder="1" applyAlignment="1" applyProtection="1">
      <alignment horizontal="center" vertical="center"/>
      <protection locked="0"/>
    </xf>
    <xf numFmtId="49" fontId="5" fillId="2" borderId="0" xfId="0" applyNumberFormat="1" applyFont="1" applyFill="1" applyAlignment="1" applyProtection="1">
      <alignment horizontal="center" vertical="center"/>
      <protection locked="0"/>
    </xf>
    <xf numFmtId="0" fontId="5" fillId="2" borderId="0" xfId="0" applyFont="1" applyFill="1" applyAlignment="1" applyProtection="1">
      <alignment horizontal="left" wrapText="1" indent="1"/>
      <protection locked="0"/>
    </xf>
    <xf numFmtId="0" fontId="5" fillId="2" borderId="0" xfId="0" applyFont="1" applyFill="1" applyAlignment="1" applyProtection="1">
      <alignment horizontal="center" wrapText="1"/>
      <protection locked="0"/>
    </xf>
    <xf numFmtId="165" fontId="5" fillId="2" borderId="0" xfId="0" applyNumberFormat="1" applyFont="1" applyFill="1" applyAlignment="1" applyProtection="1">
      <alignment horizontal="center" wrapText="1"/>
      <protection locked="0"/>
    </xf>
    <xf numFmtId="49" fontId="5" fillId="2" borderId="0" xfId="0" applyNumberFormat="1" applyFont="1" applyFill="1" applyAlignment="1" applyProtection="1">
      <alignment horizontal="center" wrapText="1"/>
      <protection locked="0"/>
    </xf>
    <xf numFmtId="0" fontId="5" fillId="2" borderId="0" xfId="0" applyFont="1" applyFill="1" applyAlignment="1" applyProtection="1">
      <alignment horizontal="center" vertical="center"/>
      <protection locked="0"/>
    </xf>
    <xf numFmtId="0" fontId="6" fillId="2" borderId="1" xfId="0" applyFont="1" applyFill="1" applyBorder="1" applyAlignment="1" applyProtection="1">
      <alignment horizontal="left" vertical="center" wrapText="1" indent="1"/>
      <protection locked="0"/>
    </xf>
    <xf numFmtId="0" fontId="3" fillId="2" borderId="1" xfId="0" applyFont="1" applyFill="1" applyBorder="1" applyAlignment="1" applyProtection="1">
      <alignment horizontal="left" vertical="center" indent="1"/>
      <protection locked="0"/>
    </xf>
    <xf numFmtId="49" fontId="5" fillId="2" borderId="0" xfId="0" applyNumberFormat="1" applyFont="1" applyFill="1" applyAlignment="1" applyProtection="1">
      <alignment horizontal="center"/>
      <protection locked="0"/>
    </xf>
    <xf numFmtId="0" fontId="6" fillId="2" borderId="1" xfId="0" applyFont="1" applyFill="1" applyBorder="1" applyAlignment="1" applyProtection="1">
      <alignment horizontal="left" vertical="center" indent="1"/>
      <protection locked="0"/>
    </xf>
    <xf numFmtId="165" fontId="4" fillId="2" borderId="0" xfId="0" applyNumberFormat="1" applyFont="1" applyFill="1" applyAlignment="1" applyProtection="1">
      <alignment horizontal="center" wrapText="1"/>
      <protection locked="0"/>
    </xf>
    <xf numFmtId="0" fontId="6" fillId="2" borderId="6" xfId="0" applyFont="1" applyFill="1" applyBorder="1" applyAlignment="1">
      <alignment horizontal="center" vertical="center" wrapText="1"/>
    </xf>
    <xf numFmtId="164" fontId="6" fillId="2"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0" fontId="13" fillId="3" borderId="6" xfId="0" applyFont="1" applyFill="1" applyBorder="1" applyAlignment="1">
      <alignment horizontal="center" vertical="center" wrapText="1"/>
    </xf>
    <xf numFmtId="164" fontId="6" fillId="3" borderId="6" xfId="0" applyNumberFormat="1" applyFont="1" applyFill="1" applyBorder="1" applyAlignment="1">
      <alignment horizontal="center" vertical="center" wrapText="1"/>
    </xf>
    <xf numFmtId="0" fontId="8" fillId="0" borderId="6" xfId="0" applyFont="1" applyBorder="1" applyAlignment="1">
      <alignment horizontal="center" vertical="center" wrapText="1"/>
    </xf>
    <xf numFmtId="0" fontId="13" fillId="0" borderId="6" xfId="0" applyFont="1" applyBorder="1" applyAlignment="1">
      <alignment horizontal="center" vertical="center" wrapText="1"/>
    </xf>
    <xf numFmtId="4" fontId="8" fillId="0" borderId="6" xfId="1" applyNumberFormat="1" applyFont="1" applyBorder="1" applyAlignment="1">
      <alignment horizontal="center" vertical="center" wrapText="1"/>
    </xf>
    <xf numFmtId="0" fontId="7" fillId="0" borderId="6" xfId="0" applyFont="1" applyBorder="1" applyAlignment="1">
      <alignment horizontal="center" vertical="center" wrapText="1"/>
    </xf>
    <xf numFmtId="0" fontId="14" fillId="0" borderId="6" xfId="0" applyFont="1" applyBorder="1" applyAlignment="1">
      <alignment horizontal="center" vertical="center" wrapText="1"/>
    </xf>
    <xf numFmtId="4" fontId="7" fillId="0" borderId="6" xfId="1" applyNumberFormat="1" applyFont="1" applyBorder="1" applyAlignment="1">
      <alignment horizontal="center" vertical="center" wrapText="1"/>
    </xf>
    <xf numFmtId="0" fontId="10" fillId="0" borderId="6" xfId="0" applyFont="1" applyBorder="1" applyAlignment="1">
      <alignment horizontal="center" vertical="center" wrapText="1"/>
    </xf>
    <xf numFmtId="4" fontId="10" fillId="0" borderId="6" xfId="1" applyNumberFormat="1" applyFont="1" applyBorder="1" applyAlignment="1">
      <alignment horizontal="center" vertical="center" wrapText="1"/>
    </xf>
    <xf numFmtId="0" fontId="3" fillId="0" borderId="6" xfId="0" applyFont="1" applyBorder="1" applyAlignment="1">
      <alignment horizontal="center" vertical="center"/>
    </xf>
    <xf numFmtId="0" fontId="14" fillId="0" borderId="6" xfId="0" applyFont="1" applyBorder="1" applyAlignment="1">
      <alignment horizontal="center" vertical="center"/>
    </xf>
    <xf numFmtId="4" fontId="7" fillId="0" borderId="6" xfId="2" applyNumberFormat="1" applyFont="1" applyBorder="1" applyAlignment="1">
      <alignment horizontal="center" vertical="center" wrapText="1"/>
    </xf>
    <xf numFmtId="4" fontId="6" fillId="2" borderId="6" xfId="0" applyNumberFormat="1" applyFont="1" applyFill="1" applyBorder="1" applyAlignment="1">
      <alignment horizontal="center" vertical="center"/>
    </xf>
    <xf numFmtId="0" fontId="6" fillId="3" borderId="6" xfId="0" applyFont="1" applyFill="1" applyBorder="1" applyAlignment="1">
      <alignment horizontal="center" vertical="center"/>
    </xf>
    <xf numFmtId="0" fontId="13" fillId="3" borderId="6" xfId="0" applyFont="1" applyFill="1" applyBorder="1" applyAlignment="1">
      <alignment horizontal="center" vertical="center"/>
    </xf>
    <xf numFmtId="4" fontId="6" fillId="3" borderId="6" xfId="0" applyNumberFormat="1" applyFont="1" applyFill="1" applyBorder="1" applyAlignment="1">
      <alignment horizontal="center" vertical="center"/>
    </xf>
    <xf numFmtId="0" fontId="6" fillId="0" borderId="6" xfId="0" applyFont="1" applyBorder="1" applyAlignment="1">
      <alignment horizontal="center" vertical="center" wrapText="1"/>
    </xf>
    <xf numFmtId="0" fontId="13" fillId="0" borderId="6" xfId="1" applyFont="1" applyBorder="1" applyAlignment="1">
      <alignment horizontal="center" vertical="center" wrapText="1"/>
    </xf>
    <xf numFmtId="0" fontId="14" fillId="0" borderId="6" xfId="1" applyFont="1" applyBorder="1" applyAlignment="1">
      <alignment horizontal="center" vertical="center" wrapText="1"/>
    </xf>
    <xf numFmtId="0" fontId="3" fillId="0" borderId="6" xfId="0" applyFont="1" applyBorder="1" applyAlignment="1">
      <alignment horizontal="center" vertical="center" wrapText="1"/>
    </xf>
    <xf numFmtId="3" fontId="13" fillId="0" borderId="6" xfId="0" applyNumberFormat="1" applyFont="1" applyBorder="1" applyAlignment="1">
      <alignment horizontal="center" vertical="center"/>
    </xf>
    <xf numFmtId="3" fontId="14" fillId="0" borderId="6" xfId="0" applyNumberFormat="1" applyFont="1" applyBorder="1" applyAlignment="1">
      <alignment horizontal="center" vertical="center"/>
    </xf>
    <xf numFmtId="4" fontId="7" fillId="3" borderId="6" xfId="1" applyNumberFormat="1" applyFont="1" applyFill="1" applyBorder="1" applyAlignment="1">
      <alignment horizontal="center" vertical="center" wrapText="1"/>
    </xf>
    <xf numFmtId="0" fontId="7" fillId="0" borderId="6" xfId="1" applyFont="1" applyBorder="1" applyAlignment="1">
      <alignment horizontal="center" vertical="center" wrapText="1"/>
    </xf>
    <xf numFmtId="0" fontId="13" fillId="0" borderId="6" xfId="0" applyFont="1" applyBorder="1" applyAlignment="1">
      <alignment horizontal="center" vertical="center"/>
    </xf>
    <xf numFmtId="4" fontId="6" fillId="4" borderId="9" xfId="0" applyNumberFormat="1" applyFont="1" applyFill="1" applyBorder="1" applyAlignment="1">
      <alignment horizontal="center" vertical="center"/>
    </xf>
    <xf numFmtId="0" fontId="5" fillId="2" borderId="0" xfId="0" applyFont="1" applyFill="1" applyAlignment="1">
      <alignment horizontal="center" wrapText="1"/>
    </xf>
    <xf numFmtId="0" fontId="16" fillId="2" borderId="0" xfId="0" applyFont="1" applyFill="1" applyAlignment="1">
      <alignment horizontal="center" wrapText="1"/>
    </xf>
    <xf numFmtId="0" fontId="16" fillId="2" borderId="0" xfId="0" applyFont="1" applyFill="1" applyAlignment="1">
      <alignment horizontal="center" vertical="center" wrapText="1"/>
    </xf>
    <xf numFmtId="164" fontId="5" fillId="2" borderId="0" xfId="0" applyNumberFormat="1" applyFont="1" applyFill="1" applyAlignment="1">
      <alignment horizontal="center" wrapText="1"/>
    </xf>
    <xf numFmtId="0" fontId="6"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3" fontId="14" fillId="2" borderId="1" xfId="0" applyNumberFormat="1" applyFont="1" applyFill="1" applyBorder="1" applyAlignment="1">
      <alignment horizontal="center" vertical="center"/>
    </xf>
    <xf numFmtId="4" fontId="14" fillId="0" borderId="1" xfId="1" applyNumberFormat="1" applyFont="1" applyBorder="1" applyAlignment="1">
      <alignment horizontal="center" vertical="center" wrapText="1"/>
    </xf>
    <xf numFmtId="164" fontId="5" fillId="2" borderId="0" xfId="0" applyNumberFormat="1" applyFont="1" applyFill="1" applyAlignment="1">
      <alignment horizontal="center"/>
    </xf>
    <xf numFmtId="0" fontId="6"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5" fillId="2" borderId="0" xfId="0" applyFont="1" applyFill="1" applyAlignment="1">
      <alignment horizontal="center" vertical="center" wrapText="1"/>
    </xf>
    <xf numFmtId="0" fontId="17" fillId="0" borderId="7" xfId="4" applyBorder="1" applyAlignment="1" applyProtection="1">
      <alignment horizontal="center" vertical="center"/>
      <protection locked="0"/>
    </xf>
    <xf numFmtId="0" fontId="17" fillId="0" borderId="7" xfId="4" applyBorder="1" applyAlignment="1" applyProtection="1">
      <alignment horizontal="center" vertical="center" wrapText="1"/>
      <protection locked="0"/>
    </xf>
    <xf numFmtId="49" fontId="3" fillId="2" borderId="6" xfId="0" applyNumberFormat="1" applyFont="1" applyFill="1" applyBorder="1" applyAlignment="1" applyProtection="1">
      <alignment horizontal="center" vertical="center" wrapText="1"/>
      <protection locked="0"/>
    </xf>
    <xf numFmtId="49" fontId="3" fillId="3" borderId="6" xfId="0" applyNumberFormat="1" applyFont="1" applyFill="1" applyBorder="1" applyAlignment="1" applyProtection="1">
      <alignment horizontal="center" vertical="center" wrapText="1"/>
      <protection locked="0"/>
    </xf>
    <xf numFmtId="0" fontId="9" fillId="4" borderId="9" xfId="0" applyFont="1" applyFill="1" applyBorder="1" applyAlignment="1" applyProtection="1">
      <alignment horizontal="right" vertical="center" indent="1"/>
      <protection locked="0"/>
    </xf>
    <xf numFmtId="0" fontId="15" fillId="4" borderId="9" xfId="0" applyFont="1" applyFill="1" applyBorder="1" applyAlignment="1" applyProtection="1">
      <alignment horizontal="right" vertical="center" inden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right" vertical="center" indent="1"/>
      <protection locked="0"/>
    </xf>
    <xf numFmtId="0" fontId="6" fillId="2" borderId="6" xfId="0" applyFont="1" applyFill="1" applyBorder="1" applyAlignment="1" applyProtection="1">
      <alignment horizontal="right" vertical="center" indent="1"/>
      <protection locked="0"/>
    </xf>
    <xf numFmtId="0" fontId="13" fillId="2" borderId="6" xfId="0" applyFont="1" applyFill="1" applyBorder="1" applyAlignment="1" applyProtection="1">
      <alignment horizontal="right" vertical="center" indent="1"/>
      <protection locked="0"/>
    </xf>
    <xf numFmtId="49" fontId="6" fillId="2" borderId="5" xfId="0" applyNumberFormat="1" applyFont="1" applyFill="1" applyBorder="1" applyAlignment="1" applyProtection="1">
      <alignment horizontal="right" vertical="center" indent="1"/>
      <protection locked="0"/>
    </xf>
  </cellXfs>
  <cellStyles count="5">
    <cellStyle name="Köprü" xfId="4" builtinId="8"/>
    <cellStyle name="Normal" xfId="0" builtinId="0"/>
    <cellStyle name="Normal 2" xfId="1" xr:uid="{00000000-0005-0000-0000-000001000000}"/>
    <cellStyle name="Normal 2 2" xfId="3" xr:uid="{ACDB4877-8380-4DE6-AB11-FD163A7FFFC3}"/>
    <cellStyle name="Normal 2 3" xfId="2" xr:uid="{B1E4E567-AAD3-45C4-A750-1A5389BF67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2039EE8-D684-4404-9F02-18DAE2FCCA95}">
  <we:reference id="wa200010725" version="1.0.0.1" store="tr-TR" storeType="OMEX"/>
  <we:alternateReferences>
    <we:reference id="wa200010725" version="1.0.0.1" store="wa200010725" storeType="OMEX"/>
  </we:alternateReferences>
  <we:properties>
    <we:property name="claude.fileId" value="&quot;5b0b8124-4c1d-42da-ad74-5c243e4e67a7&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hyperlink" Target="https://url.tim.org.tr/kayitcadiri" TargetMode="External"/><Relationship Id="rId2" Type="http://schemas.openxmlformats.org/officeDocument/2006/relationships/hyperlink" Target="https://url.tim.org.tr/branding" TargetMode="External"/><Relationship Id="rId1" Type="http://schemas.openxmlformats.org/officeDocument/2006/relationships/hyperlink" Target="https://url.tim.org.tr/anasahne" TargetMode="External"/><Relationship Id="rId5" Type="http://schemas.openxmlformats.org/officeDocument/2006/relationships/printerSettings" Target="../printerSettings/printerSettings1.bin"/><Relationship Id="rId4" Type="http://schemas.openxmlformats.org/officeDocument/2006/relationships/hyperlink" Target="https://url.tim.org.tr/acilisfilm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CEAD6-A7CD-44E7-A8C3-D63E89E78173}">
  <sheetPr>
    <pageSetUpPr fitToPage="1"/>
  </sheetPr>
  <dimension ref="A1:I139"/>
  <sheetViews>
    <sheetView showGridLines="0" tabSelected="1" zoomScale="70" zoomScaleNormal="70" zoomScaleSheetLayoutView="85" workbookViewId="0">
      <pane ySplit="2" topLeftCell="A3" activePane="bottomLeft" state="frozen"/>
      <selection pane="bottomLeft" activeCell="H80" sqref="H80"/>
    </sheetView>
  </sheetViews>
  <sheetFormatPr defaultColWidth="9.08984375" defaultRowHeight="18" outlineLevelRow="1" x14ac:dyDescent="0.4"/>
  <cols>
    <col min="1" max="1" width="5.6328125" style="53" bestFit="1" customWidth="1"/>
    <col min="2" max="2" width="78.26953125" style="54" customWidth="1"/>
    <col min="3" max="3" width="12.7265625" style="94" customWidth="1"/>
    <col min="4" max="4" width="16.453125" style="94" customWidth="1"/>
    <col min="5" max="5" width="25.7265625" style="106" customWidth="1"/>
    <col min="6" max="6" width="25.7265625" style="55" customWidth="1"/>
    <col min="7" max="7" width="25.7265625" style="97" customWidth="1"/>
    <col min="8" max="8" width="56.81640625" style="57" bestFit="1" customWidth="1"/>
    <col min="9" max="9" width="29.453125" style="58" bestFit="1" customWidth="1"/>
    <col min="10" max="10" width="9.08984375" style="1"/>
    <col min="11" max="14" width="8.7265625" style="1" customWidth="1"/>
    <col min="15" max="16384" width="9.08984375" style="1"/>
  </cols>
  <sheetData>
    <row r="1" spans="1:9" ht="39.75" customHeight="1" thickTop="1" x14ac:dyDescent="0.4">
      <c r="A1" s="113" t="s">
        <v>102</v>
      </c>
      <c r="B1" s="114"/>
      <c r="C1" s="114"/>
      <c r="D1" s="114"/>
      <c r="E1" s="114"/>
      <c r="F1" s="114"/>
      <c r="G1" s="114"/>
      <c r="H1" s="114"/>
      <c r="I1" s="115"/>
    </row>
    <row r="2" spans="1:9" s="7" customFormat="1" ht="36.5" customHeight="1" x14ac:dyDescent="0.35">
      <c r="A2" s="2" t="s">
        <v>7</v>
      </c>
      <c r="B2" s="3" t="s">
        <v>0</v>
      </c>
      <c r="C2" s="64" t="s">
        <v>17</v>
      </c>
      <c r="D2" s="64" t="s">
        <v>16</v>
      </c>
      <c r="E2" s="64" t="s">
        <v>18</v>
      </c>
      <c r="F2" s="4" t="s">
        <v>74</v>
      </c>
      <c r="G2" s="65" t="s">
        <v>75</v>
      </c>
      <c r="H2" s="5" t="s">
        <v>8</v>
      </c>
      <c r="I2" s="6" t="s">
        <v>222</v>
      </c>
    </row>
    <row r="3" spans="1:9" s="7" customFormat="1" ht="182" x14ac:dyDescent="0.35">
      <c r="A3" s="8" t="s">
        <v>218</v>
      </c>
      <c r="B3" s="9" t="s">
        <v>109</v>
      </c>
      <c r="C3" s="66"/>
      <c r="D3" s="67"/>
      <c r="E3" s="67"/>
      <c r="F3" s="10"/>
      <c r="G3" s="68"/>
      <c r="H3" s="110" t="s">
        <v>273</v>
      </c>
      <c r="I3" s="11"/>
    </row>
    <row r="4" spans="1:9" s="17" customFormat="1" ht="28" customHeight="1" outlineLevel="1" x14ac:dyDescent="0.3">
      <c r="A4" s="2" t="s">
        <v>133</v>
      </c>
      <c r="B4" s="12" t="s">
        <v>110</v>
      </c>
      <c r="C4" s="69"/>
      <c r="D4" s="70"/>
      <c r="E4" s="70"/>
      <c r="F4" s="13"/>
      <c r="G4" s="71">
        <f>SUM(G5:G9)</f>
        <v>0</v>
      </c>
      <c r="H4" s="15"/>
      <c r="I4" s="16"/>
    </row>
    <row r="5" spans="1:9" s="17" customFormat="1" ht="28" customHeight="1" outlineLevel="1" x14ac:dyDescent="0.3">
      <c r="A5" s="18" t="s">
        <v>134</v>
      </c>
      <c r="B5" s="19" t="s">
        <v>86</v>
      </c>
      <c r="C5" s="72" t="s">
        <v>19</v>
      </c>
      <c r="D5" s="73">
        <v>1</v>
      </c>
      <c r="E5" s="73">
        <v>80</v>
      </c>
      <c r="F5" s="20">
        <v>0</v>
      </c>
      <c r="G5" s="74">
        <f>D5*E5*F5</f>
        <v>0</v>
      </c>
      <c r="H5" s="15"/>
      <c r="I5" s="107" t="s">
        <v>256</v>
      </c>
    </row>
    <row r="6" spans="1:9" s="17" customFormat="1" ht="28" customHeight="1" outlineLevel="1" x14ac:dyDescent="0.3">
      <c r="A6" s="18" t="s">
        <v>135</v>
      </c>
      <c r="B6" s="22" t="s">
        <v>56</v>
      </c>
      <c r="C6" s="75" t="s">
        <v>20</v>
      </c>
      <c r="D6" s="73">
        <v>1</v>
      </c>
      <c r="E6" s="73">
        <v>1</v>
      </c>
      <c r="F6" s="23">
        <v>0</v>
      </c>
      <c r="G6" s="76">
        <f t="shared" ref="G6:G24" si="0">D6*E6*F6</f>
        <v>0</v>
      </c>
      <c r="H6" s="15"/>
      <c r="I6" s="16"/>
    </row>
    <row r="7" spans="1:9" s="17" customFormat="1" ht="28" customHeight="1" outlineLevel="1" x14ac:dyDescent="0.3">
      <c r="A7" s="18" t="s">
        <v>136</v>
      </c>
      <c r="B7" s="22" t="s">
        <v>85</v>
      </c>
      <c r="C7" s="75" t="s">
        <v>20</v>
      </c>
      <c r="D7" s="73">
        <v>1</v>
      </c>
      <c r="E7" s="73">
        <v>2</v>
      </c>
      <c r="F7" s="23">
        <v>0</v>
      </c>
      <c r="G7" s="76">
        <f t="shared" si="0"/>
        <v>0</v>
      </c>
      <c r="H7" s="15"/>
      <c r="I7" s="16"/>
    </row>
    <row r="8" spans="1:9" s="17" customFormat="1" ht="28" customHeight="1" outlineLevel="1" x14ac:dyDescent="0.3">
      <c r="A8" s="18" t="s">
        <v>137</v>
      </c>
      <c r="B8" s="22" t="s">
        <v>83</v>
      </c>
      <c r="C8" s="75" t="s">
        <v>20</v>
      </c>
      <c r="D8" s="73">
        <v>1</v>
      </c>
      <c r="E8" s="73">
        <v>2</v>
      </c>
      <c r="F8" s="23">
        <v>0</v>
      </c>
      <c r="G8" s="76">
        <f t="shared" si="0"/>
        <v>0</v>
      </c>
      <c r="H8" s="15"/>
      <c r="I8" s="16"/>
    </row>
    <row r="9" spans="1:9" s="17" customFormat="1" ht="28" customHeight="1" outlineLevel="1" x14ac:dyDescent="0.3">
      <c r="A9" s="18" t="s">
        <v>138</v>
      </c>
      <c r="B9" s="22" t="s">
        <v>87</v>
      </c>
      <c r="C9" s="75" t="s">
        <v>20</v>
      </c>
      <c r="D9" s="73">
        <v>1</v>
      </c>
      <c r="E9" s="73">
        <v>1</v>
      </c>
      <c r="F9" s="23">
        <v>0</v>
      </c>
      <c r="G9" s="76">
        <f t="shared" si="0"/>
        <v>0</v>
      </c>
      <c r="H9" s="15"/>
      <c r="I9" s="16"/>
    </row>
    <row r="10" spans="1:9" s="17" customFormat="1" ht="28" customHeight="1" outlineLevel="1" x14ac:dyDescent="0.3">
      <c r="A10" s="25" t="s">
        <v>140</v>
      </c>
      <c r="B10" s="12" t="s">
        <v>111</v>
      </c>
      <c r="C10" s="75"/>
      <c r="D10" s="73"/>
      <c r="E10" s="73"/>
      <c r="F10" s="23"/>
      <c r="G10" s="71">
        <f>SUM(G11:G17)</f>
        <v>0</v>
      </c>
      <c r="H10" s="15"/>
      <c r="I10" s="16"/>
    </row>
    <row r="11" spans="1:9" s="17" customFormat="1" ht="28" customHeight="1" outlineLevel="1" x14ac:dyDescent="0.3">
      <c r="A11" s="26" t="s">
        <v>141</v>
      </c>
      <c r="B11" s="22" t="s">
        <v>92</v>
      </c>
      <c r="C11" s="75" t="s">
        <v>20</v>
      </c>
      <c r="D11" s="73">
        <v>1</v>
      </c>
      <c r="E11" s="73">
        <v>1</v>
      </c>
      <c r="F11" s="23">
        <v>0</v>
      </c>
      <c r="G11" s="76">
        <f>D11*E11*F11</f>
        <v>0</v>
      </c>
      <c r="H11" s="15"/>
      <c r="I11" s="16"/>
    </row>
    <row r="12" spans="1:9" s="17" customFormat="1" ht="28" customHeight="1" outlineLevel="1" x14ac:dyDescent="0.3">
      <c r="A12" s="26" t="s">
        <v>142</v>
      </c>
      <c r="B12" s="22" t="s">
        <v>88</v>
      </c>
      <c r="C12" s="75" t="s">
        <v>20</v>
      </c>
      <c r="D12" s="73">
        <v>1</v>
      </c>
      <c r="E12" s="73">
        <v>8</v>
      </c>
      <c r="F12" s="23">
        <v>0</v>
      </c>
      <c r="G12" s="76">
        <f t="shared" si="0"/>
        <v>0</v>
      </c>
      <c r="H12" s="15"/>
      <c r="I12" s="16"/>
    </row>
    <row r="13" spans="1:9" s="17" customFormat="1" ht="28" customHeight="1" outlineLevel="1" x14ac:dyDescent="0.3">
      <c r="A13" s="26" t="s">
        <v>143</v>
      </c>
      <c r="B13" s="22" t="s">
        <v>89</v>
      </c>
      <c r="C13" s="75" t="s">
        <v>20</v>
      </c>
      <c r="D13" s="73">
        <v>1</v>
      </c>
      <c r="E13" s="73">
        <v>8</v>
      </c>
      <c r="F13" s="23">
        <v>0</v>
      </c>
      <c r="G13" s="76">
        <f t="shared" si="0"/>
        <v>0</v>
      </c>
      <c r="H13" s="15"/>
      <c r="I13" s="16"/>
    </row>
    <row r="14" spans="1:9" s="17" customFormat="1" ht="28" customHeight="1" outlineLevel="1" x14ac:dyDescent="0.3">
      <c r="A14" s="26" t="s">
        <v>144</v>
      </c>
      <c r="B14" s="22" t="s">
        <v>90</v>
      </c>
      <c r="C14" s="75" t="s">
        <v>20</v>
      </c>
      <c r="D14" s="73">
        <v>1</v>
      </c>
      <c r="E14" s="73">
        <v>8</v>
      </c>
      <c r="F14" s="23">
        <v>0</v>
      </c>
      <c r="G14" s="76">
        <f t="shared" si="0"/>
        <v>0</v>
      </c>
      <c r="H14" s="15"/>
      <c r="I14" s="16"/>
    </row>
    <row r="15" spans="1:9" s="17" customFormat="1" ht="28" customHeight="1" outlineLevel="1" x14ac:dyDescent="0.3">
      <c r="A15" s="26" t="s">
        <v>145</v>
      </c>
      <c r="B15" s="22" t="s">
        <v>91</v>
      </c>
      <c r="C15" s="75" t="s">
        <v>20</v>
      </c>
      <c r="D15" s="73">
        <v>1</v>
      </c>
      <c r="E15" s="73">
        <v>1</v>
      </c>
      <c r="F15" s="23">
        <v>0</v>
      </c>
      <c r="G15" s="76">
        <f t="shared" si="0"/>
        <v>0</v>
      </c>
      <c r="H15" s="15"/>
      <c r="I15" s="16"/>
    </row>
    <row r="16" spans="1:9" s="17" customFormat="1" ht="28" customHeight="1" outlineLevel="1" x14ac:dyDescent="0.3">
      <c r="A16" s="26" t="s">
        <v>146</v>
      </c>
      <c r="B16" s="22" t="s">
        <v>93</v>
      </c>
      <c r="C16" s="75" t="s">
        <v>22</v>
      </c>
      <c r="D16" s="73">
        <v>1</v>
      </c>
      <c r="E16" s="73">
        <v>24</v>
      </c>
      <c r="F16" s="23">
        <v>0</v>
      </c>
      <c r="G16" s="76">
        <f t="shared" si="0"/>
        <v>0</v>
      </c>
      <c r="H16" s="15"/>
      <c r="I16" s="16"/>
    </row>
    <row r="17" spans="1:9" s="17" customFormat="1" ht="28" customHeight="1" outlineLevel="1" x14ac:dyDescent="0.3">
      <c r="A17" s="26" t="s">
        <v>147</v>
      </c>
      <c r="B17" s="22" t="s">
        <v>41</v>
      </c>
      <c r="C17" s="75" t="s">
        <v>21</v>
      </c>
      <c r="D17" s="73">
        <v>1</v>
      </c>
      <c r="E17" s="73">
        <v>4</v>
      </c>
      <c r="F17" s="23">
        <v>0</v>
      </c>
      <c r="G17" s="76">
        <f t="shared" si="0"/>
        <v>0</v>
      </c>
      <c r="H17" s="15"/>
      <c r="I17" s="16"/>
    </row>
    <row r="18" spans="1:9" s="17" customFormat="1" ht="28" customHeight="1" outlineLevel="1" x14ac:dyDescent="0.3">
      <c r="A18" s="25" t="s">
        <v>148</v>
      </c>
      <c r="B18" s="12" t="s">
        <v>112</v>
      </c>
      <c r="C18" s="75"/>
      <c r="D18" s="73"/>
      <c r="E18" s="73"/>
      <c r="F18" s="23"/>
      <c r="G18" s="71">
        <f>SUM(G19:G25)</f>
        <v>0</v>
      </c>
      <c r="H18" s="15"/>
      <c r="I18" s="16"/>
    </row>
    <row r="19" spans="1:9" s="17" customFormat="1" ht="28" customHeight="1" outlineLevel="1" x14ac:dyDescent="0.3">
      <c r="A19" s="26" t="s">
        <v>149</v>
      </c>
      <c r="B19" s="22" t="s">
        <v>94</v>
      </c>
      <c r="C19" s="75" t="s">
        <v>20</v>
      </c>
      <c r="D19" s="73">
        <v>1</v>
      </c>
      <c r="E19" s="73">
        <v>1</v>
      </c>
      <c r="F19" s="23">
        <v>0</v>
      </c>
      <c r="G19" s="76">
        <f t="shared" si="0"/>
        <v>0</v>
      </c>
      <c r="H19" s="15"/>
      <c r="I19" s="16"/>
    </row>
    <row r="20" spans="1:9" s="17" customFormat="1" ht="28" customHeight="1" outlineLevel="1" x14ac:dyDescent="0.3">
      <c r="A20" s="26" t="s">
        <v>150</v>
      </c>
      <c r="B20" s="22" t="s">
        <v>95</v>
      </c>
      <c r="C20" s="75" t="s">
        <v>20</v>
      </c>
      <c r="D20" s="73">
        <v>1</v>
      </c>
      <c r="E20" s="73">
        <v>1</v>
      </c>
      <c r="F20" s="23">
        <v>0</v>
      </c>
      <c r="G20" s="76">
        <f t="shared" si="0"/>
        <v>0</v>
      </c>
      <c r="H20" s="15"/>
      <c r="I20" s="16"/>
    </row>
    <row r="21" spans="1:9" s="17" customFormat="1" ht="28" customHeight="1" outlineLevel="1" x14ac:dyDescent="0.3">
      <c r="A21" s="26" t="s">
        <v>151</v>
      </c>
      <c r="B21" s="22" t="s">
        <v>103</v>
      </c>
      <c r="C21" s="75" t="s">
        <v>20</v>
      </c>
      <c r="D21" s="73">
        <v>1</v>
      </c>
      <c r="E21" s="73">
        <v>4</v>
      </c>
      <c r="F21" s="23">
        <v>0</v>
      </c>
      <c r="G21" s="76">
        <f t="shared" si="0"/>
        <v>0</v>
      </c>
      <c r="H21" s="15"/>
      <c r="I21" s="16"/>
    </row>
    <row r="22" spans="1:9" s="17" customFormat="1" ht="28" customHeight="1" outlineLevel="1" x14ac:dyDescent="0.3">
      <c r="A22" s="26" t="s">
        <v>152</v>
      </c>
      <c r="B22" s="22" t="s">
        <v>96</v>
      </c>
      <c r="C22" s="75" t="s">
        <v>20</v>
      </c>
      <c r="D22" s="73">
        <v>1</v>
      </c>
      <c r="E22" s="73">
        <v>4</v>
      </c>
      <c r="F22" s="23">
        <v>0</v>
      </c>
      <c r="G22" s="76">
        <f t="shared" si="0"/>
        <v>0</v>
      </c>
      <c r="H22" s="15"/>
      <c r="I22" s="16"/>
    </row>
    <row r="23" spans="1:9" s="17" customFormat="1" ht="28" customHeight="1" outlineLevel="1" x14ac:dyDescent="0.3">
      <c r="A23" s="26" t="s">
        <v>153</v>
      </c>
      <c r="B23" s="22" t="s">
        <v>97</v>
      </c>
      <c r="C23" s="75" t="s">
        <v>20</v>
      </c>
      <c r="D23" s="73">
        <v>1</v>
      </c>
      <c r="E23" s="73">
        <v>2</v>
      </c>
      <c r="F23" s="23">
        <v>0</v>
      </c>
      <c r="G23" s="76">
        <f t="shared" si="0"/>
        <v>0</v>
      </c>
      <c r="H23" s="15"/>
      <c r="I23" s="16"/>
    </row>
    <row r="24" spans="1:9" s="17" customFormat="1" ht="28" customHeight="1" outlineLevel="1" x14ac:dyDescent="0.3">
      <c r="A24" s="26" t="s">
        <v>154</v>
      </c>
      <c r="B24" s="22" t="s">
        <v>98</v>
      </c>
      <c r="C24" s="75" t="s">
        <v>20</v>
      </c>
      <c r="D24" s="73">
        <v>1</v>
      </c>
      <c r="E24" s="73">
        <v>4</v>
      </c>
      <c r="F24" s="23">
        <v>0</v>
      </c>
      <c r="G24" s="76">
        <f t="shared" si="0"/>
        <v>0</v>
      </c>
      <c r="H24" s="15"/>
      <c r="I24" s="16"/>
    </row>
    <row r="25" spans="1:9" s="17" customFormat="1" ht="80.5" customHeight="1" outlineLevel="1" x14ac:dyDescent="0.3">
      <c r="A25" s="26" t="s">
        <v>155</v>
      </c>
      <c r="B25" s="22" t="s">
        <v>106</v>
      </c>
      <c r="C25" s="75" t="s">
        <v>22</v>
      </c>
      <c r="D25" s="73">
        <v>1</v>
      </c>
      <c r="E25" s="73">
        <v>1</v>
      </c>
      <c r="F25" s="23">
        <v>0</v>
      </c>
      <c r="G25" s="76">
        <f t="shared" ref="G25" si="1">D25*E25*F25</f>
        <v>0</v>
      </c>
      <c r="H25" s="15" t="s">
        <v>269</v>
      </c>
      <c r="I25" s="16"/>
    </row>
    <row r="26" spans="1:9" s="17" customFormat="1" ht="28" customHeight="1" outlineLevel="1" x14ac:dyDescent="0.3">
      <c r="A26" s="2" t="s">
        <v>156</v>
      </c>
      <c r="B26" s="12" t="s">
        <v>113</v>
      </c>
      <c r="C26" s="69"/>
      <c r="D26" s="70"/>
      <c r="E26" s="70"/>
      <c r="F26" s="13"/>
      <c r="G26" s="71">
        <f>SUM(G27:G35)</f>
        <v>0</v>
      </c>
      <c r="H26" s="15"/>
      <c r="I26" s="16"/>
    </row>
    <row r="27" spans="1:9" s="17" customFormat="1" ht="28" customHeight="1" outlineLevel="1" x14ac:dyDescent="0.3">
      <c r="A27" s="26" t="s">
        <v>157</v>
      </c>
      <c r="B27" s="22" t="s">
        <v>101</v>
      </c>
      <c r="C27" s="75" t="s">
        <v>19</v>
      </c>
      <c r="D27" s="73">
        <v>1</v>
      </c>
      <c r="E27" s="73">
        <v>80</v>
      </c>
      <c r="F27" s="23">
        <v>0</v>
      </c>
      <c r="G27" s="76">
        <f t="shared" ref="G27:G28" si="2">D27*E27*F27</f>
        <v>0</v>
      </c>
      <c r="H27" s="15"/>
      <c r="I27" s="16"/>
    </row>
    <row r="28" spans="1:9" s="17" customFormat="1" ht="28" customHeight="1" outlineLevel="1" x14ac:dyDescent="0.3">
      <c r="A28" s="26" t="s">
        <v>158</v>
      </c>
      <c r="B28" s="22" t="s">
        <v>79</v>
      </c>
      <c r="C28" s="75" t="s">
        <v>19</v>
      </c>
      <c r="D28" s="73">
        <v>1</v>
      </c>
      <c r="E28" s="73">
        <v>80</v>
      </c>
      <c r="F28" s="23">
        <v>0</v>
      </c>
      <c r="G28" s="76">
        <f t="shared" si="2"/>
        <v>0</v>
      </c>
      <c r="H28" s="15"/>
      <c r="I28" s="16"/>
    </row>
    <row r="29" spans="1:9" s="29" customFormat="1" ht="28" customHeight="1" outlineLevel="1" x14ac:dyDescent="0.4">
      <c r="A29" s="26" t="s">
        <v>159</v>
      </c>
      <c r="B29" s="22" t="s">
        <v>105</v>
      </c>
      <c r="C29" s="77" t="s">
        <v>19</v>
      </c>
      <c r="D29" s="78">
        <v>1</v>
      </c>
      <c r="E29" s="78">
        <v>200</v>
      </c>
      <c r="F29" s="27">
        <v>0</v>
      </c>
      <c r="G29" s="79">
        <f t="shared" ref="G29:G35" si="3">D29*E29*F29</f>
        <v>0</v>
      </c>
      <c r="H29" s="28"/>
      <c r="I29" s="16"/>
    </row>
    <row r="30" spans="1:9" s="17" customFormat="1" ht="28" customHeight="1" outlineLevel="1" x14ac:dyDescent="0.3">
      <c r="A30" s="26" t="s">
        <v>160</v>
      </c>
      <c r="B30" s="22" t="s">
        <v>107</v>
      </c>
      <c r="C30" s="75" t="s">
        <v>20</v>
      </c>
      <c r="D30" s="73">
        <v>1</v>
      </c>
      <c r="E30" s="73">
        <v>2</v>
      </c>
      <c r="F30" s="23">
        <v>0</v>
      </c>
      <c r="G30" s="76">
        <f t="shared" si="3"/>
        <v>0</v>
      </c>
      <c r="H30" s="15"/>
      <c r="I30" s="16"/>
    </row>
    <row r="31" spans="1:9" s="17" customFormat="1" ht="28" customHeight="1" outlineLevel="1" x14ac:dyDescent="0.3">
      <c r="A31" s="26" t="s">
        <v>161</v>
      </c>
      <c r="B31" s="22" t="s">
        <v>84</v>
      </c>
      <c r="C31" s="75" t="s">
        <v>20</v>
      </c>
      <c r="D31" s="73">
        <v>1</v>
      </c>
      <c r="E31" s="73">
        <v>2</v>
      </c>
      <c r="F31" s="23">
        <v>0</v>
      </c>
      <c r="G31" s="76">
        <f t="shared" si="3"/>
        <v>0</v>
      </c>
      <c r="H31" s="15"/>
      <c r="I31" s="16"/>
    </row>
    <row r="32" spans="1:9" s="17" customFormat="1" ht="28" customHeight="1" outlineLevel="1" x14ac:dyDescent="0.3">
      <c r="A32" s="26" t="s">
        <v>162</v>
      </c>
      <c r="B32" s="22" t="s">
        <v>82</v>
      </c>
      <c r="C32" s="72" t="s">
        <v>20</v>
      </c>
      <c r="D32" s="73">
        <v>1</v>
      </c>
      <c r="E32" s="73">
        <v>2</v>
      </c>
      <c r="F32" s="20">
        <v>0</v>
      </c>
      <c r="G32" s="74">
        <f t="shared" si="3"/>
        <v>0</v>
      </c>
      <c r="H32" s="15"/>
      <c r="I32" s="16"/>
    </row>
    <row r="33" spans="1:9" s="17" customFormat="1" ht="28" customHeight="1" outlineLevel="1" x14ac:dyDescent="0.3">
      <c r="A33" s="26" t="s">
        <v>163</v>
      </c>
      <c r="B33" s="22" t="s">
        <v>2</v>
      </c>
      <c r="C33" s="77" t="s">
        <v>20</v>
      </c>
      <c r="D33" s="78">
        <v>1</v>
      </c>
      <c r="E33" s="78">
        <v>1</v>
      </c>
      <c r="F33" s="30">
        <v>0</v>
      </c>
      <c r="G33" s="74">
        <f t="shared" si="3"/>
        <v>0</v>
      </c>
      <c r="H33" s="15"/>
      <c r="I33" s="16"/>
    </row>
    <row r="34" spans="1:9" s="17" customFormat="1" ht="28" customHeight="1" outlineLevel="1" x14ac:dyDescent="0.3">
      <c r="A34" s="26" t="s">
        <v>164</v>
      </c>
      <c r="B34" s="22" t="s">
        <v>10</v>
      </c>
      <c r="C34" s="77" t="s">
        <v>22</v>
      </c>
      <c r="D34" s="78">
        <v>1</v>
      </c>
      <c r="E34" s="78">
        <v>20</v>
      </c>
      <c r="F34" s="30">
        <v>0</v>
      </c>
      <c r="G34" s="74">
        <f t="shared" si="3"/>
        <v>0</v>
      </c>
      <c r="H34" s="15" t="s">
        <v>206</v>
      </c>
      <c r="I34" s="16"/>
    </row>
    <row r="35" spans="1:9" s="17" customFormat="1" ht="28" customHeight="1" outlineLevel="1" x14ac:dyDescent="0.3">
      <c r="A35" s="26" t="s">
        <v>165</v>
      </c>
      <c r="B35" s="22" t="s">
        <v>207</v>
      </c>
      <c r="C35" s="72" t="s">
        <v>22</v>
      </c>
      <c r="D35" s="73">
        <v>1</v>
      </c>
      <c r="E35" s="73">
        <v>12</v>
      </c>
      <c r="F35" s="20">
        <v>0</v>
      </c>
      <c r="G35" s="74">
        <f t="shared" si="3"/>
        <v>0</v>
      </c>
      <c r="H35" s="15" t="s">
        <v>219</v>
      </c>
      <c r="I35" s="16"/>
    </row>
    <row r="36" spans="1:9" s="17" customFormat="1" ht="28" customHeight="1" x14ac:dyDescent="0.3">
      <c r="A36" s="116" t="s">
        <v>261</v>
      </c>
      <c r="B36" s="117"/>
      <c r="C36" s="117"/>
      <c r="D36" s="118"/>
      <c r="E36" s="118"/>
      <c r="F36" s="117"/>
      <c r="G36" s="80">
        <f>SUMIF(C5:C25,"&lt;&gt;",G5:G25)</f>
        <v>0</v>
      </c>
      <c r="H36" s="109"/>
      <c r="I36" s="32"/>
    </row>
    <row r="37" spans="1:9" s="17" customFormat="1" ht="28" customHeight="1" x14ac:dyDescent="0.3">
      <c r="A37" s="116" t="s">
        <v>262</v>
      </c>
      <c r="B37" s="117"/>
      <c r="C37" s="117"/>
      <c r="D37" s="118"/>
      <c r="E37" s="118"/>
      <c r="F37" s="117"/>
      <c r="G37" s="80">
        <f>SUMIF(C27:C35,"&lt;&gt;",G27:G35)</f>
        <v>0</v>
      </c>
      <c r="H37" s="109" t="s">
        <v>265</v>
      </c>
      <c r="I37" s="32"/>
    </row>
    <row r="38" spans="1:9" s="17" customFormat="1" ht="28" customHeight="1" x14ac:dyDescent="0.3">
      <c r="A38" s="8" t="s">
        <v>139</v>
      </c>
      <c r="B38" s="9" t="s">
        <v>108</v>
      </c>
      <c r="C38" s="81"/>
      <c r="D38" s="82"/>
      <c r="E38" s="82"/>
      <c r="F38" s="33"/>
      <c r="G38" s="83"/>
      <c r="H38" s="34"/>
      <c r="I38" s="35"/>
    </row>
    <row r="39" spans="1:9" s="17" customFormat="1" ht="28" customHeight="1" outlineLevel="1" x14ac:dyDescent="0.3">
      <c r="A39" s="2" t="s">
        <v>55</v>
      </c>
      <c r="B39" s="36" t="s">
        <v>54</v>
      </c>
      <c r="C39" s="84"/>
      <c r="D39" s="70"/>
      <c r="E39" s="85"/>
      <c r="F39" s="37"/>
      <c r="G39" s="71">
        <f>SUM(G40:G43)</f>
        <v>0</v>
      </c>
      <c r="H39" s="15"/>
      <c r="I39" s="107" t="s">
        <v>258</v>
      </c>
    </row>
    <row r="40" spans="1:9" s="17" customFormat="1" ht="28" customHeight="1" outlineLevel="1" x14ac:dyDescent="0.3">
      <c r="A40" s="18" t="s">
        <v>166</v>
      </c>
      <c r="B40" s="22" t="s">
        <v>210</v>
      </c>
      <c r="C40" s="75" t="s">
        <v>19</v>
      </c>
      <c r="D40" s="73">
        <v>1</v>
      </c>
      <c r="E40" s="86">
        <v>300</v>
      </c>
      <c r="F40" s="23">
        <v>0</v>
      </c>
      <c r="G40" s="76">
        <f>D40*E40*F40</f>
        <v>0</v>
      </c>
      <c r="H40" s="15"/>
      <c r="I40" s="16"/>
    </row>
    <row r="41" spans="1:9" s="17" customFormat="1" ht="28" customHeight="1" outlineLevel="1" x14ac:dyDescent="0.3">
      <c r="A41" s="26" t="s">
        <v>167</v>
      </c>
      <c r="B41" s="22" t="s">
        <v>271</v>
      </c>
      <c r="C41" s="75" t="s">
        <v>19</v>
      </c>
      <c r="D41" s="73">
        <v>1</v>
      </c>
      <c r="E41" s="86">
        <v>300</v>
      </c>
      <c r="F41" s="23">
        <v>0</v>
      </c>
      <c r="G41" s="76">
        <f>D41*E41*F41</f>
        <v>0</v>
      </c>
      <c r="H41" s="15"/>
      <c r="I41" s="16"/>
    </row>
    <row r="42" spans="1:9" s="39" customFormat="1" ht="28" customHeight="1" outlineLevel="1" x14ac:dyDescent="0.3">
      <c r="A42" s="18" t="s">
        <v>168</v>
      </c>
      <c r="B42" s="38" t="s">
        <v>61</v>
      </c>
      <c r="C42" s="87" t="s">
        <v>19</v>
      </c>
      <c r="D42" s="73">
        <v>1</v>
      </c>
      <c r="E42" s="73">
        <v>300</v>
      </c>
      <c r="F42" s="21">
        <v>0</v>
      </c>
      <c r="G42" s="74">
        <f>D42*E42*F42</f>
        <v>0</v>
      </c>
      <c r="H42" s="15"/>
      <c r="I42" s="32"/>
    </row>
    <row r="43" spans="1:9" s="39" customFormat="1" ht="28" customHeight="1" outlineLevel="1" x14ac:dyDescent="0.3">
      <c r="A43" s="26" t="s">
        <v>169</v>
      </c>
      <c r="B43" s="38" t="s">
        <v>63</v>
      </c>
      <c r="C43" s="87" t="s">
        <v>19</v>
      </c>
      <c r="D43" s="73">
        <v>1</v>
      </c>
      <c r="E43" s="73">
        <v>300</v>
      </c>
      <c r="F43" s="21">
        <v>0</v>
      </c>
      <c r="G43" s="74">
        <f>D43*E43*F43</f>
        <v>0</v>
      </c>
      <c r="H43" s="15"/>
      <c r="I43" s="32"/>
    </row>
    <row r="44" spans="1:9" s="39" customFormat="1" ht="28" customHeight="1" outlineLevel="1" x14ac:dyDescent="0.3">
      <c r="A44" s="2" t="s">
        <v>57</v>
      </c>
      <c r="B44" s="36" t="s">
        <v>114</v>
      </c>
      <c r="C44" s="87"/>
      <c r="D44" s="73"/>
      <c r="E44" s="73"/>
      <c r="F44" s="21"/>
      <c r="G44" s="71">
        <f>SUM(G45:G46)</f>
        <v>0</v>
      </c>
      <c r="H44" s="15"/>
      <c r="I44" s="32"/>
    </row>
    <row r="45" spans="1:9" s="40" customFormat="1" ht="53" customHeight="1" outlineLevel="1" x14ac:dyDescent="0.35">
      <c r="A45" s="18" t="s">
        <v>170</v>
      </c>
      <c r="B45" s="19" t="s">
        <v>128</v>
      </c>
      <c r="C45" s="87" t="s">
        <v>20</v>
      </c>
      <c r="D45" s="73">
        <v>1</v>
      </c>
      <c r="E45" s="73">
        <v>4</v>
      </c>
      <c r="F45" s="30">
        <v>0</v>
      </c>
      <c r="G45" s="74">
        <f>D45*E45*F45</f>
        <v>0</v>
      </c>
      <c r="H45" s="15"/>
      <c r="I45" s="16"/>
    </row>
    <row r="46" spans="1:9" s="17" customFormat="1" ht="44.5" customHeight="1" outlineLevel="1" x14ac:dyDescent="0.3">
      <c r="A46" s="18" t="s">
        <v>171</v>
      </c>
      <c r="B46" s="19" t="s">
        <v>66</v>
      </c>
      <c r="C46" s="87" t="s">
        <v>21</v>
      </c>
      <c r="D46" s="73">
        <v>1</v>
      </c>
      <c r="E46" s="73">
        <v>40</v>
      </c>
      <c r="F46" s="30">
        <v>0</v>
      </c>
      <c r="G46" s="74">
        <f>D46*E46*F46</f>
        <v>0</v>
      </c>
      <c r="H46" s="15"/>
      <c r="I46" s="16"/>
    </row>
    <row r="47" spans="1:9" s="17" customFormat="1" ht="28" customHeight="1" outlineLevel="1" x14ac:dyDescent="0.3">
      <c r="A47" s="2" t="s">
        <v>58</v>
      </c>
      <c r="B47" s="36" t="s">
        <v>53</v>
      </c>
      <c r="C47" s="84"/>
      <c r="D47" s="70"/>
      <c r="E47" s="85"/>
      <c r="F47" s="37"/>
      <c r="G47" s="71">
        <f>SUM(G48:G51)</f>
        <v>0</v>
      </c>
      <c r="H47" s="15"/>
      <c r="I47" s="16"/>
    </row>
    <row r="48" spans="1:9" s="17" customFormat="1" ht="28" customHeight="1" outlineLevel="1" x14ac:dyDescent="0.3">
      <c r="A48" s="18" t="s">
        <v>172</v>
      </c>
      <c r="B48" s="22" t="s">
        <v>45</v>
      </c>
      <c r="C48" s="75" t="s">
        <v>23</v>
      </c>
      <c r="D48" s="73">
        <v>1</v>
      </c>
      <c r="E48" s="86">
        <v>1</v>
      </c>
      <c r="F48" s="23">
        <v>0</v>
      </c>
      <c r="G48" s="76">
        <f>D48*E48*F48</f>
        <v>0</v>
      </c>
      <c r="H48" s="15"/>
      <c r="I48" s="16"/>
    </row>
    <row r="49" spans="1:9" s="17" customFormat="1" ht="28" customHeight="1" outlineLevel="1" x14ac:dyDescent="0.3">
      <c r="A49" s="26" t="s">
        <v>173</v>
      </c>
      <c r="B49" s="22" t="s">
        <v>115</v>
      </c>
      <c r="C49" s="75" t="s">
        <v>23</v>
      </c>
      <c r="D49" s="73">
        <v>1</v>
      </c>
      <c r="E49" s="86">
        <v>1</v>
      </c>
      <c r="F49" s="23">
        <v>0</v>
      </c>
      <c r="G49" s="76">
        <f>D49*E49*F49</f>
        <v>0</v>
      </c>
      <c r="H49" s="15"/>
      <c r="I49" s="16"/>
    </row>
    <row r="50" spans="1:9" s="17" customFormat="1" ht="28" customHeight="1" outlineLevel="1" x14ac:dyDescent="0.3">
      <c r="A50" s="18" t="s">
        <v>174</v>
      </c>
      <c r="B50" s="22" t="s">
        <v>44</v>
      </c>
      <c r="C50" s="75" t="s">
        <v>20</v>
      </c>
      <c r="D50" s="73">
        <v>1</v>
      </c>
      <c r="E50" s="86">
        <v>4</v>
      </c>
      <c r="F50" s="23">
        <v>0</v>
      </c>
      <c r="G50" s="76">
        <f>D50*E50*F50</f>
        <v>0</v>
      </c>
      <c r="H50" s="15"/>
      <c r="I50" s="16"/>
    </row>
    <row r="51" spans="1:9" s="17" customFormat="1" ht="28" customHeight="1" outlineLevel="1" x14ac:dyDescent="0.3">
      <c r="A51" s="26" t="s">
        <v>175</v>
      </c>
      <c r="B51" s="22" t="s">
        <v>50</v>
      </c>
      <c r="C51" s="75" t="s">
        <v>23</v>
      </c>
      <c r="D51" s="73">
        <v>1</v>
      </c>
      <c r="E51" s="86">
        <v>1</v>
      </c>
      <c r="F51" s="23">
        <v>0</v>
      </c>
      <c r="G51" s="76">
        <f>D51*E51*F51</f>
        <v>0</v>
      </c>
      <c r="H51" s="15"/>
      <c r="I51" s="16"/>
    </row>
    <row r="52" spans="1:9" s="17" customFormat="1" ht="28" customHeight="1" outlineLevel="1" x14ac:dyDescent="0.3">
      <c r="A52" s="25" t="s">
        <v>59</v>
      </c>
      <c r="B52" s="36" t="s">
        <v>43</v>
      </c>
      <c r="C52" s="84"/>
      <c r="D52" s="70"/>
      <c r="E52" s="70"/>
      <c r="F52" s="37"/>
      <c r="G52" s="71">
        <f>SUM(G53:G60)</f>
        <v>0</v>
      </c>
      <c r="H52" s="15"/>
      <c r="I52" s="16"/>
    </row>
    <row r="53" spans="1:9" s="17" customFormat="1" ht="28" customHeight="1" outlineLevel="1" x14ac:dyDescent="0.3">
      <c r="A53" s="18" t="s">
        <v>176</v>
      </c>
      <c r="B53" s="22" t="s">
        <v>15</v>
      </c>
      <c r="C53" s="75" t="s">
        <v>20</v>
      </c>
      <c r="D53" s="73">
        <v>1</v>
      </c>
      <c r="E53" s="73">
        <v>1500</v>
      </c>
      <c r="F53" s="23">
        <v>0</v>
      </c>
      <c r="G53" s="76">
        <f t="shared" ref="G53:G60" si="4">D53*E53*F53</f>
        <v>0</v>
      </c>
      <c r="H53" s="15"/>
      <c r="I53" s="16"/>
    </row>
    <row r="54" spans="1:9" s="17" customFormat="1" ht="28" customHeight="1" outlineLevel="1" x14ac:dyDescent="0.3">
      <c r="A54" s="26" t="s">
        <v>211</v>
      </c>
      <c r="B54" s="22" t="s">
        <v>39</v>
      </c>
      <c r="C54" s="75" t="s">
        <v>20</v>
      </c>
      <c r="D54" s="73">
        <v>1</v>
      </c>
      <c r="E54" s="73">
        <v>1500</v>
      </c>
      <c r="F54" s="23">
        <v>0</v>
      </c>
      <c r="G54" s="76">
        <f t="shared" si="4"/>
        <v>0</v>
      </c>
      <c r="H54" s="15"/>
      <c r="I54" s="16"/>
    </row>
    <row r="55" spans="1:9" s="17" customFormat="1" ht="28" customHeight="1" outlineLevel="1" x14ac:dyDescent="0.3">
      <c r="A55" s="18" t="s">
        <v>212</v>
      </c>
      <c r="B55" s="22" t="s">
        <v>76</v>
      </c>
      <c r="C55" s="75" t="s">
        <v>20</v>
      </c>
      <c r="D55" s="73">
        <v>1</v>
      </c>
      <c r="E55" s="73">
        <v>1500</v>
      </c>
      <c r="F55" s="23">
        <v>0</v>
      </c>
      <c r="G55" s="76">
        <f t="shared" si="4"/>
        <v>0</v>
      </c>
      <c r="H55" s="15"/>
      <c r="I55" s="16"/>
    </row>
    <row r="56" spans="1:9" s="17" customFormat="1" ht="28" customHeight="1" outlineLevel="1" x14ac:dyDescent="0.3">
      <c r="A56" s="26" t="s">
        <v>213</v>
      </c>
      <c r="B56" s="22" t="s">
        <v>40</v>
      </c>
      <c r="C56" s="75" t="s">
        <v>20</v>
      </c>
      <c r="D56" s="73">
        <v>1</v>
      </c>
      <c r="E56" s="73">
        <v>24</v>
      </c>
      <c r="F56" s="23">
        <v>0</v>
      </c>
      <c r="G56" s="76">
        <f t="shared" si="4"/>
        <v>0</v>
      </c>
      <c r="H56" s="15"/>
      <c r="I56" s="16"/>
    </row>
    <row r="57" spans="1:9" s="29" customFormat="1" ht="28" customHeight="1" outlineLevel="1" x14ac:dyDescent="0.4">
      <c r="A57" s="18" t="s">
        <v>214</v>
      </c>
      <c r="B57" s="22" t="s">
        <v>129</v>
      </c>
      <c r="C57" s="87" t="s">
        <v>20</v>
      </c>
      <c r="D57" s="73">
        <v>1</v>
      </c>
      <c r="E57" s="78">
        <v>6</v>
      </c>
      <c r="F57" s="27">
        <v>0</v>
      </c>
      <c r="G57" s="79">
        <f>D57*E57*F57</f>
        <v>0</v>
      </c>
      <c r="H57" s="28"/>
      <c r="I57" s="16"/>
    </row>
    <row r="58" spans="1:9" s="17" customFormat="1" ht="28" customHeight="1" outlineLevel="1" x14ac:dyDescent="0.3">
      <c r="A58" s="26" t="s">
        <v>215</v>
      </c>
      <c r="B58" s="22" t="s">
        <v>41</v>
      </c>
      <c r="C58" s="75" t="s">
        <v>21</v>
      </c>
      <c r="D58" s="73">
        <v>1</v>
      </c>
      <c r="E58" s="73">
        <v>5</v>
      </c>
      <c r="F58" s="23">
        <v>0</v>
      </c>
      <c r="G58" s="76">
        <f t="shared" si="4"/>
        <v>0</v>
      </c>
      <c r="H58" s="15"/>
      <c r="I58" s="16"/>
    </row>
    <row r="59" spans="1:9" s="29" customFormat="1" ht="28" customHeight="1" outlineLevel="1" x14ac:dyDescent="0.4">
      <c r="A59" s="18" t="s">
        <v>216</v>
      </c>
      <c r="B59" s="22" t="s">
        <v>73</v>
      </c>
      <c r="C59" s="87" t="s">
        <v>20</v>
      </c>
      <c r="D59" s="73">
        <v>1</v>
      </c>
      <c r="E59" s="78">
        <v>4</v>
      </c>
      <c r="F59" s="27">
        <v>0</v>
      </c>
      <c r="G59" s="79">
        <f>D59*E59*F59</f>
        <v>0</v>
      </c>
      <c r="H59" s="28"/>
      <c r="I59" s="16"/>
    </row>
    <row r="60" spans="1:9" s="17" customFormat="1" ht="28" customHeight="1" outlineLevel="1" x14ac:dyDescent="0.3">
      <c r="A60" s="26" t="s">
        <v>217</v>
      </c>
      <c r="B60" s="22" t="s">
        <v>42</v>
      </c>
      <c r="C60" s="75" t="s">
        <v>23</v>
      </c>
      <c r="D60" s="73">
        <v>1</v>
      </c>
      <c r="E60" s="73">
        <v>1</v>
      </c>
      <c r="F60" s="23">
        <v>0</v>
      </c>
      <c r="G60" s="76">
        <f t="shared" si="4"/>
        <v>0</v>
      </c>
      <c r="H60" s="15"/>
      <c r="I60" s="16"/>
    </row>
    <row r="61" spans="1:9" s="17" customFormat="1" ht="28" customHeight="1" outlineLevel="1" x14ac:dyDescent="0.3">
      <c r="A61" s="25" t="s">
        <v>60</v>
      </c>
      <c r="B61" s="36" t="s">
        <v>227</v>
      </c>
      <c r="C61" s="75"/>
      <c r="D61" s="73"/>
      <c r="E61" s="86"/>
      <c r="F61" s="23"/>
      <c r="G61" s="71">
        <f>SUM(G62:G65)</f>
        <v>0</v>
      </c>
      <c r="H61" s="15"/>
      <c r="I61" s="16"/>
    </row>
    <row r="62" spans="1:9" s="17" customFormat="1" ht="28" customHeight="1" outlineLevel="1" x14ac:dyDescent="0.3">
      <c r="A62" s="26" t="s">
        <v>177</v>
      </c>
      <c r="B62" s="22" t="s">
        <v>208</v>
      </c>
      <c r="C62" s="75" t="s">
        <v>19</v>
      </c>
      <c r="D62" s="73">
        <v>1</v>
      </c>
      <c r="E62" s="86">
        <v>150</v>
      </c>
      <c r="F62" s="23">
        <v>0</v>
      </c>
      <c r="G62" s="76">
        <f>D62*E62*F62</f>
        <v>0</v>
      </c>
      <c r="H62" s="15"/>
      <c r="I62" s="16"/>
    </row>
    <row r="63" spans="1:9" s="17" customFormat="1" ht="28" customHeight="1" outlineLevel="1" x14ac:dyDescent="0.3">
      <c r="A63" s="26" t="s">
        <v>225</v>
      </c>
      <c r="B63" s="22" t="s">
        <v>271</v>
      </c>
      <c r="C63" s="75" t="s">
        <v>19</v>
      </c>
      <c r="D63" s="73">
        <v>1</v>
      </c>
      <c r="E63" s="86">
        <v>150</v>
      </c>
      <c r="F63" s="23">
        <v>0</v>
      </c>
      <c r="G63" s="76">
        <f>D63*E63*F63</f>
        <v>0</v>
      </c>
      <c r="H63" s="15"/>
      <c r="I63" s="16"/>
    </row>
    <row r="64" spans="1:9" s="17" customFormat="1" ht="28" customHeight="1" outlineLevel="1" x14ac:dyDescent="0.3">
      <c r="A64" s="18" t="s">
        <v>226</v>
      </c>
      <c r="B64" s="22" t="s">
        <v>44</v>
      </c>
      <c r="C64" s="75" t="s">
        <v>20</v>
      </c>
      <c r="D64" s="73">
        <v>1</v>
      </c>
      <c r="E64" s="86">
        <v>4</v>
      </c>
      <c r="F64" s="23">
        <v>0</v>
      </c>
      <c r="G64" s="76">
        <f>D64*E64*F64</f>
        <v>0</v>
      </c>
      <c r="H64" s="15"/>
      <c r="I64" s="16"/>
    </row>
    <row r="65" spans="1:9" s="17" customFormat="1" ht="28" customHeight="1" outlineLevel="1" x14ac:dyDescent="0.3">
      <c r="A65" s="26" t="s">
        <v>272</v>
      </c>
      <c r="B65" s="22" t="s">
        <v>50</v>
      </c>
      <c r="C65" s="75" t="s">
        <v>23</v>
      </c>
      <c r="D65" s="73">
        <v>1</v>
      </c>
      <c r="E65" s="86">
        <v>1</v>
      </c>
      <c r="F65" s="23">
        <v>0</v>
      </c>
      <c r="G65" s="76">
        <f>D65*E65*F65</f>
        <v>0</v>
      </c>
      <c r="H65" s="15"/>
      <c r="I65" s="16"/>
    </row>
    <row r="66" spans="1:9" s="17" customFormat="1" ht="28" customHeight="1" outlineLevel="1" x14ac:dyDescent="0.3">
      <c r="A66" s="25" t="s">
        <v>99</v>
      </c>
      <c r="B66" s="36" t="s">
        <v>52</v>
      </c>
      <c r="C66" s="84"/>
      <c r="D66" s="70"/>
      <c r="E66" s="85"/>
      <c r="F66" s="37"/>
      <c r="G66" s="71">
        <f>SUM(G67:G68)</f>
        <v>0</v>
      </c>
      <c r="H66" s="15"/>
      <c r="I66" s="16"/>
    </row>
    <row r="67" spans="1:9" s="17" customFormat="1" ht="28" customHeight="1" outlineLevel="1" x14ac:dyDescent="0.3">
      <c r="A67" s="18" t="s">
        <v>178</v>
      </c>
      <c r="B67" s="22" t="s">
        <v>209</v>
      </c>
      <c r="C67" s="75" t="s">
        <v>19</v>
      </c>
      <c r="D67" s="73">
        <v>1</v>
      </c>
      <c r="E67" s="86">
        <v>50</v>
      </c>
      <c r="F67" s="23">
        <v>0</v>
      </c>
      <c r="G67" s="76">
        <f>D67*E67*F67</f>
        <v>0</v>
      </c>
      <c r="H67" s="15"/>
      <c r="I67" s="16"/>
    </row>
    <row r="68" spans="1:9" s="17" customFormat="1" ht="28" customHeight="1" outlineLevel="1" x14ac:dyDescent="0.3">
      <c r="A68" s="26" t="s">
        <v>179</v>
      </c>
      <c r="B68" s="22" t="s">
        <v>271</v>
      </c>
      <c r="C68" s="75" t="s">
        <v>19</v>
      </c>
      <c r="D68" s="73">
        <v>1</v>
      </c>
      <c r="E68" s="86">
        <v>50</v>
      </c>
      <c r="F68" s="23">
        <v>0</v>
      </c>
      <c r="G68" s="76">
        <f>D68*E68*F68</f>
        <v>0</v>
      </c>
      <c r="H68" s="15"/>
      <c r="I68" s="16"/>
    </row>
    <row r="69" spans="1:9" s="39" customFormat="1" ht="28" customHeight="1" outlineLevel="1" x14ac:dyDescent="0.3">
      <c r="A69" s="2" t="s">
        <v>100</v>
      </c>
      <c r="B69" s="36" t="s">
        <v>51</v>
      </c>
      <c r="C69" s="84"/>
      <c r="D69" s="70"/>
      <c r="E69" s="88"/>
      <c r="F69" s="37"/>
      <c r="G69" s="71">
        <f>SUM(G70:G76)</f>
        <v>0</v>
      </c>
      <c r="H69" s="15"/>
      <c r="I69" s="16"/>
    </row>
    <row r="70" spans="1:9" s="39" customFormat="1" ht="28" customHeight="1" outlineLevel="1" x14ac:dyDescent="0.3">
      <c r="A70" s="18" t="s">
        <v>180</v>
      </c>
      <c r="B70" s="22" t="s">
        <v>44</v>
      </c>
      <c r="C70" s="75" t="s">
        <v>20</v>
      </c>
      <c r="D70" s="73">
        <v>1</v>
      </c>
      <c r="E70" s="89">
        <v>4</v>
      </c>
      <c r="F70" s="23">
        <v>0</v>
      </c>
      <c r="G70" s="76">
        <f t="shared" ref="G70:G76" si="5">D70*E70*F70</f>
        <v>0</v>
      </c>
      <c r="H70" s="15"/>
      <c r="I70" s="16"/>
    </row>
    <row r="71" spans="1:9" s="39" customFormat="1" ht="28" customHeight="1" outlineLevel="1" x14ac:dyDescent="0.3">
      <c r="A71" s="26" t="s">
        <v>181</v>
      </c>
      <c r="B71" s="22" t="s">
        <v>45</v>
      </c>
      <c r="C71" s="75" t="s">
        <v>23</v>
      </c>
      <c r="D71" s="73">
        <v>1</v>
      </c>
      <c r="E71" s="89">
        <v>1</v>
      </c>
      <c r="F71" s="23">
        <v>0</v>
      </c>
      <c r="G71" s="76">
        <f t="shared" si="5"/>
        <v>0</v>
      </c>
      <c r="H71" s="15"/>
      <c r="I71" s="16"/>
    </row>
    <row r="72" spans="1:9" s="39" customFormat="1" ht="28" customHeight="1" outlineLevel="1" x14ac:dyDescent="0.3">
      <c r="A72" s="18" t="s">
        <v>182</v>
      </c>
      <c r="B72" s="22" t="s">
        <v>46</v>
      </c>
      <c r="C72" s="75" t="s">
        <v>20</v>
      </c>
      <c r="D72" s="73">
        <v>1</v>
      </c>
      <c r="E72" s="89">
        <v>4</v>
      </c>
      <c r="F72" s="23">
        <v>0</v>
      </c>
      <c r="G72" s="76">
        <f t="shared" si="5"/>
        <v>0</v>
      </c>
      <c r="H72" s="15"/>
      <c r="I72" s="16"/>
    </row>
    <row r="73" spans="1:9" s="39" customFormat="1" ht="28" customHeight="1" outlineLevel="1" x14ac:dyDescent="0.3">
      <c r="A73" s="26" t="s">
        <v>183</v>
      </c>
      <c r="B73" s="22" t="s">
        <v>47</v>
      </c>
      <c r="C73" s="75" t="s">
        <v>20</v>
      </c>
      <c r="D73" s="73">
        <v>1</v>
      </c>
      <c r="E73" s="89">
        <v>4</v>
      </c>
      <c r="F73" s="23">
        <v>0</v>
      </c>
      <c r="G73" s="76">
        <f t="shared" si="5"/>
        <v>0</v>
      </c>
      <c r="H73" s="15"/>
      <c r="I73" s="16"/>
    </row>
    <row r="74" spans="1:9" s="39" customFormat="1" ht="28" customHeight="1" outlineLevel="1" x14ac:dyDescent="0.3">
      <c r="A74" s="18" t="s">
        <v>184</v>
      </c>
      <c r="B74" s="22" t="s">
        <v>48</v>
      </c>
      <c r="C74" s="75" t="s">
        <v>20</v>
      </c>
      <c r="D74" s="73">
        <v>1</v>
      </c>
      <c r="E74" s="89">
        <v>2</v>
      </c>
      <c r="F74" s="23">
        <v>0</v>
      </c>
      <c r="G74" s="76">
        <f t="shared" si="5"/>
        <v>0</v>
      </c>
      <c r="H74" s="15"/>
      <c r="I74" s="16"/>
    </row>
    <row r="75" spans="1:9" s="39" customFormat="1" ht="28" customHeight="1" outlineLevel="1" x14ac:dyDescent="0.3">
      <c r="A75" s="26" t="s">
        <v>185</v>
      </c>
      <c r="B75" s="22" t="s">
        <v>49</v>
      </c>
      <c r="C75" s="75" t="s">
        <v>21</v>
      </c>
      <c r="D75" s="73">
        <v>1</v>
      </c>
      <c r="E75" s="89">
        <v>1</v>
      </c>
      <c r="F75" s="23">
        <v>0</v>
      </c>
      <c r="G75" s="76">
        <f t="shared" si="5"/>
        <v>0</v>
      </c>
      <c r="H75" s="15"/>
      <c r="I75" s="16"/>
    </row>
    <row r="76" spans="1:9" s="39" customFormat="1" ht="28" customHeight="1" outlineLevel="1" x14ac:dyDescent="0.3">
      <c r="A76" s="18" t="s">
        <v>186</v>
      </c>
      <c r="B76" s="22" t="s">
        <v>50</v>
      </c>
      <c r="C76" s="75" t="s">
        <v>23</v>
      </c>
      <c r="D76" s="73">
        <v>1</v>
      </c>
      <c r="E76" s="89">
        <v>1</v>
      </c>
      <c r="F76" s="23">
        <v>0</v>
      </c>
      <c r="G76" s="76">
        <f t="shared" si="5"/>
        <v>0</v>
      </c>
      <c r="H76" s="15"/>
      <c r="I76" s="16"/>
    </row>
    <row r="77" spans="1:9" s="17" customFormat="1" ht="28" customHeight="1" x14ac:dyDescent="0.3">
      <c r="A77" s="116" t="s">
        <v>116</v>
      </c>
      <c r="B77" s="117"/>
      <c r="C77" s="117"/>
      <c r="D77" s="118"/>
      <c r="E77" s="118"/>
      <c r="F77" s="117"/>
      <c r="G77" s="80">
        <f>SUMIF(C39:C76,"&lt;&gt;",G39:G76)</f>
        <v>0</v>
      </c>
      <c r="H77" s="31"/>
      <c r="I77" s="32"/>
    </row>
    <row r="78" spans="1:9" s="17" customFormat="1" ht="28" customHeight="1" x14ac:dyDescent="0.3">
      <c r="A78" s="8" t="s">
        <v>187</v>
      </c>
      <c r="B78" s="41" t="s">
        <v>117</v>
      </c>
      <c r="C78" s="81"/>
      <c r="D78" s="82"/>
      <c r="E78" s="82"/>
      <c r="F78" s="33"/>
      <c r="G78" s="83"/>
      <c r="H78" s="34"/>
      <c r="I78" s="35"/>
    </row>
    <row r="79" spans="1:9" s="17" customFormat="1" ht="28" customHeight="1" outlineLevel="1" x14ac:dyDescent="0.3">
      <c r="A79" s="18" t="s">
        <v>77</v>
      </c>
      <c r="B79" s="38" t="s">
        <v>3</v>
      </c>
      <c r="C79" s="77" t="s">
        <v>21</v>
      </c>
      <c r="D79" s="78">
        <v>1</v>
      </c>
      <c r="E79" s="89">
        <v>500</v>
      </c>
      <c r="F79" s="30">
        <v>0</v>
      </c>
      <c r="G79" s="74">
        <f t="shared" ref="G79:G90" si="6">D79*E79*F79</f>
        <v>0</v>
      </c>
      <c r="H79" s="15" t="s">
        <v>274</v>
      </c>
      <c r="I79" s="16"/>
    </row>
    <row r="80" spans="1:9" s="17" customFormat="1" ht="28" customHeight="1" outlineLevel="1" x14ac:dyDescent="0.3">
      <c r="A80" s="18" t="s">
        <v>78</v>
      </c>
      <c r="B80" s="38" t="s">
        <v>4</v>
      </c>
      <c r="C80" s="77" t="s">
        <v>20</v>
      </c>
      <c r="D80" s="78">
        <v>1</v>
      </c>
      <c r="E80" s="89">
        <v>50</v>
      </c>
      <c r="F80" s="30">
        <v>0</v>
      </c>
      <c r="G80" s="74">
        <f t="shared" si="6"/>
        <v>0</v>
      </c>
      <c r="H80" s="15"/>
      <c r="I80" s="16"/>
    </row>
    <row r="81" spans="1:9" s="40" customFormat="1" ht="28" customHeight="1" outlineLevel="1" x14ac:dyDescent="0.35">
      <c r="A81" s="18" t="s">
        <v>80</v>
      </c>
      <c r="B81" s="38" t="s">
        <v>1</v>
      </c>
      <c r="C81" s="87" t="s">
        <v>20</v>
      </c>
      <c r="D81" s="73">
        <v>1</v>
      </c>
      <c r="E81" s="73">
        <v>10</v>
      </c>
      <c r="F81" s="30">
        <v>0</v>
      </c>
      <c r="G81" s="74">
        <f t="shared" si="6"/>
        <v>0</v>
      </c>
      <c r="H81" s="15"/>
      <c r="I81" s="16"/>
    </row>
    <row r="82" spans="1:9" s="17" customFormat="1" ht="28" customHeight="1" outlineLevel="1" x14ac:dyDescent="0.3">
      <c r="A82" s="18" t="s">
        <v>81</v>
      </c>
      <c r="B82" s="38" t="s">
        <v>69</v>
      </c>
      <c r="C82" s="77" t="s">
        <v>20</v>
      </c>
      <c r="D82" s="78">
        <v>1</v>
      </c>
      <c r="E82" s="78">
        <v>60</v>
      </c>
      <c r="F82" s="30">
        <v>0</v>
      </c>
      <c r="G82" s="74">
        <f t="shared" si="6"/>
        <v>0</v>
      </c>
      <c r="H82" s="15"/>
      <c r="I82" s="16"/>
    </row>
    <row r="83" spans="1:9" s="17" customFormat="1" ht="28" customHeight="1" outlineLevel="1" x14ac:dyDescent="0.3">
      <c r="A83" s="18" t="s">
        <v>188</v>
      </c>
      <c r="B83" s="38" t="s">
        <v>70</v>
      </c>
      <c r="C83" s="77" t="s">
        <v>20</v>
      </c>
      <c r="D83" s="78">
        <v>1</v>
      </c>
      <c r="E83" s="78">
        <v>70</v>
      </c>
      <c r="F83" s="30">
        <v>0</v>
      </c>
      <c r="G83" s="74">
        <f t="shared" si="6"/>
        <v>0</v>
      </c>
      <c r="H83" s="15"/>
      <c r="I83" s="16"/>
    </row>
    <row r="84" spans="1:9" s="39" customFormat="1" ht="28" customHeight="1" outlineLevel="1" x14ac:dyDescent="0.3">
      <c r="A84" s="18" t="s">
        <v>189</v>
      </c>
      <c r="B84" s="38" t="s">
        <v>11</v>
      </c>
      <c r="C84" s="77" t="s">
        <v>19</v>
      </c>
      <c r="D84" s="78">
        <v>1</v>
      </c>
      <c r="E84" s="89">
        <v>150</v>
      </c>
      <c r="F84" s="30">
        <v>0</v>
      </c>
      <c r="G84" s="74">
        <f t="shared" si="6"/>
        <v>0</v>
      </c>
      <c r="H84" s="15"/>
      <c r="I84" s="16"/>
    </row>
    <row r="85" spans="1:9" s="17" customFormat="1" ht="28" customHeight="1" outlineLevel="1" x14ac:dyDescent="0.3">
      <c r="A85" s="18" t="s">
        <v>190</v>
      </c>
      <c r="B85" s="38" t="s">
        <v>224</v>
      </c>
      <c r="C85" s="77" t="s">
        <v>20</v>
      </c>
      <c r="D85" s="78">
        <v>1</v>
      </c>
      <c r="E85" s="78">
        <v>150</v>
      </c>
      <c r="F85" s="30">
        <v>0</v>
      </c>
      <c r="G85" s="74">
        <f t="shared" si="6"/>
        <v>0</v>
      </c>
      <c r="H85" s="15"/>
      <c r="I85" s="16"/>
    </row>
    <row r="86" spans="1:9" s="29" customFormat="1" ht="28" customHeight="1" outlineLevel="1" x14ac:dyDescent="0.4">
      <c r="A86" s="18" t="s">
        <v>191</v>
      </c>
      <c r="B86" s="38" t="s">
        <v>223</v>
      </c>
      <c r="C86" s="77" t="s">
        <v>20</v>
      </c>
      <c r="D86" s="78">
        <v>1</v>
      </c>
      <c r="E86" s="78">
        <v>1</v>
      </c>
      <c r="F86" s="27">
        <v>0</v>
      </c>
      <c r="G86" s="79">
        <f>D86*E86*F86</f>
        <v>0</v>
      </c>
      <c r="H86" s="28"/>
      <c r="I86" s="16"/>
    </row>
    <row r="87" spans="1:9" s="29" customFormat="1" ht="28" customHeight="1" outlineLevel="1" x14ac:dyDescent="0.4">
      <c r="A87" s="18" t="s">
        <v>192</v>
      </c>
      <c r="B87" s="38" t="s">
        <v>104</v>
      </c>
      <c r="C87" s="77" t="s">
        <v>20</v>
      </c>
      <c r="D87" s="78">
        <v>1</v>
      </c>
      <c r="E87" s="78">
        <v>2</v>
      </c>
      <c r="F87" s="27">
        <v>0</v>
      </c>
      <c r="G87" s="79">
        <f>D87*E87*F87</f>
        <v>0</v>
      </c>
      <c r="H87" s="28"/>
      <c r="I87" s="16"/>
    </row>
    <row r="88" spans="1:9" s="29" customFormat="1" ht="28" customHeight="1" outlineLevel="1" x14ac:dyDescent="0.4">
      <c r="A88" s="18" t="s">
        <v>193</v>
      </c>
      <c r="B88" s="38" t="s">
        <v>13</v>
      </c>
      <c r="C88" s="77" t="s">
        <v>20</v>
      </c>
      <c r="D88" s="78">
        <v>1</v>
      </c>
      <c r="E88" s="78">
        <v>500</v>
      </c>
      <c r="F88" s="27">
        <v>0</v>
      </c>
      <c r="G88" s="79">
        <f>D88*E88*F88</f>
        <v>0</v>
      </c>
      <c r="H88" s="28"/>
      <c r="I88" s="16"/>
    </row>
    <row r="89" spans="1:9" s="29" customFormat="1" ht="28" customHeight="1" outlineLevel="1" x14ac:dyDescent="0.4">
      <c r="A89" s="18" t="s">
        <v>194</v>
      </c>
      <c r="B89" s="38" t="s">
        <v>14</v>
      </c>
      <c r="C89" s="77" t="s">
        <v>19</v>
      </c>
      <c r="D89" s="78">
        <v>1</v>
      </c>
      <c r="E89" s="78">
        <v>75</v>
      </c>
      <c r="F89" s="27">
        <v>0</v>
      </c>
      <c r="G89" s="79">
        <f>D89*E89*F89</f>
        <v>0</v>
      </c>
      <c r="H89" s="28"/>
      <c r="I89" s="16"/>
    </row>
    <row r="90" spans="1:9" s="17" customFormat="1" ht="28" customHeight="1" outlineLevel="1" x14ac:dyDescent="0.3">
      <c r="A90" s="18" t="s">
        <v>195</v>
      </c>
      <c r="B90" s="38" t="s">
        <v>71</v>
      </c>
      <c r="C90" s="77" t="s">
        <v>19</v>
      </c>
      <c r="D90" s="78">
        <v>1</v>
      </c>
      <c r="E90" s="78">
        <v>350</v>
      </c>
      <c r="F90" s="30">
        <v>0</v>
      </c>
      <c r="G90" s="74">
        <f t="shared" si="6"/>
        <v>0</v>
      </c>
      <c r="H90" s="15"/>
      <c r="I90" s="16"/>
    </row>
    <row r="91" spans="1:9" s="17" customFormat="1" ht="28" customHeight="1" x14ac:dyDescent="0.3">
      <c r="A91" s="116" t="s">
        <v>118</v>
      </c>
      <c r="B91" s="117"/>
      <c r="C91" s="117"/>
      <c r="D91" s="118"/>
      <c r="E91" s="118"/>
      <c r="F91" s="117"/>
      <c r="G91" s="80">
        <f>SUMIF(C79:C90,"&lt;&gt;",G79:G90)</f>
        <v>0</v>
      </c>
      <c r="H91" s="31"/>
      <c r="I91" s="32"/>
    </row>
    <row r="92" spans="1:9" s="39" customFormat="1" ht="28" customHeight="1" x14ac:dyDescent="0.3">
      <c r="A92" s="8" t="s">
        <v>196</v>
      </c>
      <c r="B92" s="41" t="s">
        <v>248</v>
      </c>
      <c r="C92" s="81"/>
      <c r="D92" s="82"/>
      <c r="E92" s="82"/>
      <c r="F92" s="33"/>
      <c r="G92" s="90"/>
      <c r="H92" s="42"/>
      <c r="I92" s="35"/>
    </row>
    <row r="93" spans="1:9" s="17" customFormat="1" ht="39.5" customHeight="1" outlineLevel="1" x14ac:dyDescent="0.3">
      <c r="A93" s="18" t="s">
        <v>197</v>
      </c>
      <c r="B93" s="38" t="s">
        <v>249</v>
      </c>
      <c r="C93" s="87" t="s">
        <v>20</v>
      </c>
      <c r="D93" s="73">
        <v>1</v>
      </c>
      <c r="E93" s="86">
        <v>1</v>
      </c>
      <c r="F93" s="30">
        <v>300000</v>
      </c>
      <c r="G93" s="74">
        <f t="shared" ref="G93" si="7">D93*E93*F93</f>
        <v>300000</v>
      </c>
      <c r="H93" s="15" t="s">
        <v>252</v>
      </c>
      <c r="I93" s="16"/>
    </row>
    <row r="94" spans="1:9" s="17" customFormat="1" ht="28" customHeight="1" x14ac:dyDescent="0.3">
      <c r="A94" s="116" t="s">
        <v>247</v>
      </c>
      <c r="B94" s="117"/>
      <c r="C94" s="117"/>
      <c r="D94" s="118"/>
      <c r="E94" s="118"/>
      <c r="F94" s="117"/>
      <c r="G94" s="80">
        <f>SUMIF(C93:C93,"&lt;&gt;",G93:G93)</f>
        <v>300000</v>
      </c>
      <c r="H94" s="15"/>
      <c r="I94" s="16"/>
    </row>
    <row r="95" spans="1:9" s="17" customFormat="1" ht="28" customHeight="1" x14ac:dyDescent="0.3">
      <c r="A95" s="8" t="s">
        <v>198</v>
      </c>
      <c r="B95" s="41" t="s">
        <v>119</v>
      </c>
      <c r="C95" s="81"/>
      <c r="D95" s="82"/>
      <c r="E95" s="82"/>
      <c r="F95" s="33"/>
      <c r="G95" s="83"/>
      <c r="H95" s="34"/>
      <c r="I95" s="35"/>
    </row>
    <row r="96" spans="1:9" s="17" customFormat="1" ht="56" outlineLevel="1" x14ac:dyDescent="0.3">
      <c r="A96" s="18" t="s">
        <v>199</v>
      </c>
      <c r="B96" s="43" t="s">
        <v>62</v>
      </c>
      <c r="C96" s="91" t="s">
        <v>21</v>
      </c>
      <c r="D96" s="86">
        <v>1</v>
      </c>
      <c r="E96" s="86">
        <v>1</v>
      </c>
      <c r="F96" s="30">
        <v>0</v>
      </c>
      <c r="G96" s="74">
        <f t="shared" ref="G96:G100" si="8">D96*E96*F96</f>
        <v>0</v>
      </c>
      <c r="H96" s="15" t="s">
        <v>250</v>
      </c>
      <c r="I96" s="16"/>
    </row>
    <row r="97" spans="1:9" s="39" customFormat="1" ht="39" customHeight="1" outlineLevel="1" x14ac:dyDescent="0.3">
      <c r="A97" s="18" t="s">
        <v>228</v>
      </c>
      <c r="B97" s="38" t="s">
        <v>6</v>
      </c>
      <c r="C97" s="87" t="s">
        <v>21</v>
      </c>
      <c r="D97" s="73">
        <v>1</v>
      </c>
      <c r="E97" s="86">
        <v>1</v>
      </c>
      <c r="F97" s="21">
        <v>0</v>
      </c>
      <c r="G97" s="74">
        <f t="shared" si="8"/>
        <v>0</v>
      </c>
      <c r="H97" s="15"/>
      <c r="I97" s="16"/>
    </row>
    <row r="98" spans="1:9" s="39" customFormat="1" ht="35.5" customHeight="1" x14ac:dyDescent="0.3">
      <c r="A98" s="119" t="s">
        <v>120</v>
      </c>
      <c r="B98" s="117"/>
      <c r="C98" s="117"/>
      <c r="D98" s="118"/>
      <c r="E98" s="118"/>
      <c r="F98" s="117"/>
      <c r="G98" s="80">
        <f>SUMIF(C96:C97,"&lt;&gt;",G96:G97)</f>
        <v>0</v>
      </c>
      <c r="H98" s="15"/>
      <c r="I98" s="16"/>
    </row>
    <row r="99" spans="1:9" s="39" customFormat="1" ht="28" customHeight="1" x14ac:dyDescent="0.3">
      <c r="A99" s="8" t="s">
        <v>200</v>
      </c>
      <c r="B99" s="41" t="s">
        <v>121</v>
      </c>
      <c r="C99" s="81"/>
      <c r="D99" s="82"/>
      <c r="E99" s="82"/>
      <c r="F99" s="33"/>
      <c r="G99" s="90"/>
      <c r="H99" s="42"/>
      <c r="I99" s="35"/>
    </row>
    <row r="100" spans="1:9" s="17" customFormat="1" ht="103" customHeight="1" outlineLevel="1" x14ac:dyDescent="0.3">
      <c r="A100" s="18" t="s">
        <v>201</v>
      </c>
      <c r="B100" s="38" t="s">
        <v>122</v>
      </c>
      <c r="C100" s="87" t="s">
        <v>23</v>
      </c>
      <c r="D100" s="73">
        <v>7</v>
      </c>
      <c r="E100" s="86">
        <v>1</v>
      </c>
      <c r="F100" s="30">
        <v>0</v>
      </c>
      <c r="G100" s="74">
        <f t="shared" si="8"/>
        <v>0</v>
      </c>
      <c r="H100" s="15"/>
      <c r="I100" s="16"/>
    </row>
    <row r="101" spans="1:9" s="17" customFormat="1" ht="28" customHeight="1" x14ac:dyDescent="0.3">
      <c r="A101" s="119" t="s">
        <v>123</v>
      </c>
      <c r="B101" s="117"/>
      <c r="C101" s="117"/>
      <c r="D101" s="118"/>
      <c r="E101" s="118"/>
      <c r="F101" s="117"/>
      <c r="G101" s="80">
        <f>SUMIF(C100:C100,"&lt;&gt;",G100:G100)</f>
        <v>0</v>
      </c>
      <c r="H101" s="15"/>
      <c r="I101" s="16"/>
    </row>
    <row r="102" spans="1:9" s="39" customFormat="1" ht="28" customHeight="1" x14ac:dyDescent="0.3">
      <c r="A102" s="8" t="s">
        <v>202</v>
      </c>
      <c r="B102" s="41" t="s">
        <v>124</v>
      </c>
      <c r="C102" s="81"/>
      <c r="D102" s="82"/>
      <c r="E102" s="82"/>
      <c r="F102" s="33"/>
      <c r="G102" s="90"/>
      <c r="H102" s="42"/>
      <c r="I102" s="35"/>
    </row>
    <row r="103" spans="1:9" s="17" customFormat="1" ht="78.5" customHeight="1" outlineLevel="1" x14ac:dyDescent="0.3">
      <c r="A103" s="18" t="s">
        <v>203</v>
      </c>
      <c r="B103" s="44" t="s">
        <v>253</v>
      </c>
      <c r="C103" s="87" t="s">
        <v>20</v>
      </c>
      <c r="D103" s="73">
        <v>1</v>
      </c>
      <c r="E103" s="86">
        <v>1</v>
      </c>
      <c r="F103" s="21">
        <v>0</v>
      </c>
      <c r="G103" s="74">
        <f t="shared" ref="G103:G113" si="9">D103*E103*F103</f>
        <v>0</v>
      </c>
      <c r="H103" s="15"/>
      <c r="I103" s="107" t="s">
        <v>259</v>
      </c>
    </row>
    <row r="104" spans="1:9" s="17" customFormat="1" ht="80" customHeight="1" outlineLevel="1" x14ac:dyDescent="0.3">
      <c r="A104" s="18" t="s">
        <v>204</v>
      </c>
      <c r="B104" s="45" t="s">
        <v>254</v>
      </c>
      <c r="C104" s="91" t="s">
        <v>20</v>
      </c>
      <c r="D104" s="86">
        <v>1</v>
      </c>
      <c r="E104" s="86">
        <v>8</v>
      </c>
      <c r="F104" s="21">
        <v>0</v>
      </c>
      <c r="G104" s="74">
        <f t="shared" si="9"/>
        <v>0</v>
      </c>
      <c r="H104" s="15"/>
      <c r="I104" s="16"/>
    </row>
    <row r="105" spans="1:9" s="39" customFormat="1" ht="28" customHeight="1" outlineLevel="1" x14ac:dyDescent="0.3">
      <c r="A105" s="18" t="s">
        <v>229</v>
      </c>
      <c r="B105" s="38" t="s">
        <v>34</v>
      </c>
      <c r="C105" s="75" t="s">
        <v>20</v>
      </c>
      <c r="D105" s="73">
        <v>1</v>
      </c>
      <c r="E105" s="78">
        <v>3</v>
      </c>
      <c r="F105" s="24">
        <v>0</v>
      </c>
      <c r="G105" s="76">
        <f t="shared" si="9"/>
        <v>0</v>
      </c>
      <c r="H105" s="15"/>
      <c r="I105" s="16"/>
    </row>
    <row r="106" spans="1:9" s="39" customFormat="1" ht="28" customHeight="1" outlineLevel="1" x14ac:dyDescent="0.3">
      <c r="A106" s="18" t="s">
        <v>230</v>
      </c>
      <c r="B106" s="38" t="s">
        <v>35</v>
      </c>
      <c r="C106" s="75" t="s">
        <v>20</v>
      </c>
      <c r="D106" s="73">
        <v>1</v>
      </c>
      <c r="E106" s="78">
        <v>2</v>
      </c>
      <c r="F106" s="24">
        <v>0</v>
      </c>
      <c r="G106" s="76">
        <f t="shared" si="9"/>
        <v>0</v>
      </c>
      <c r="H106" s="15"/>
      <c r="I106" s="16"/>
    </row>
    <row r="107" spans="1:9" s="39" customFormat="1" ht="28" customHeight="1" outlineLevel="1" x14ac:dyDescent="0.3">
      <c r="A107" s="18" t="s">
        <v>231</v>
      </c>
      <c r="B107" s="38" t="s">
        <v>36</v>
      </c>
      <c r="C107" s="75" t="s">
        <v>20</v>
      </c>
      <c r="D107" s="73">
        <v>1</v>
      </c>
      <c r="E107" s="78">
        <v>1</v>
      </c>
      <c r="F107" s="24">
        <v>0</v>
      </c>
      <c r="G107" s="76">
        <f t="shared" si="9"/>
        <v>0</v>
      </c>
      <c r="H107" s="15"/>
      <c r="I107" s="16"/>
    </row>
    <row r="108" spans="1:9" s="39" customFormat="1" ht="28" customHeight="1" outlineLevel="1" x14ac:dyDescent="0.3">
      <c r="A108" s="18" t="s">
        <v>232</v>
      </c>
      <c r="B108" s="38" t="s">
        <v>37</v>
      </c>
      <c r="C108" s="75" t="s">
        <v>20</v>
      </c>
      <c r="D108" s="73">
        <v>1</v>
      </c>
      <c r="E108" s="78">
        <v>1</v>
      </c>
      <c r="F108" s="24">
        <v>0</v>
      </c>
      <c r="G108" s="76">
        <f t="shared" si="9"/>
        <v>0</v>
      </c>
      <c r="H108" s="15"/>
      <c r="I108" s="16"/>
    </row>
    <row r="109" spans="1:9" s="39" customFormat="1" ht="28" customHeight="1" outlineLevel="1" x14ac:dyDescent="0.3">
      <c r="A109" s="18" t="s">
        <v>233</v>
      </c>
      <c r="B109" s="38" t="s">
        <v>5</v>
      </c>
      <c r="C109" s="77" t="s">
        <v>20</v>
      </c>
      <c r="D109" s="78">
        <v>1</v>
      </c>
      <c r="E109" s="73">
        <v>1</v>
      </c>
      <c r="F109" s="21">
        <v>0</v>
      </c>
      <c r="G109" s="74">
        <f t="shared" si="9"/>
        <v>0</v>
      </c>
      <c r="H109" s="15"/>
      <c r="I109" s="16"/>
    </row>
    <row r="110" spans="1:9" s="39" customFormat="1" ht="28" customHeight="1" outlineLevel="1" x14ac:dyDescent="0.3">
      <c r="A110" s="18" t="s">
        <v>234</v>
      </c>
      <c r="B110" s="38" t="s">
        <v>38</v>
      </c>
      <c r="C110" s="75" t="s">
        <v>23</v>
      </c>
      <c r="D110" s="73">
        <v>1</v>
      </c>
      <c r="E110" s="78">
        <v>1</v>
      </c>
      <c r="F110" s="24">
        <v>0</v>
      </c>
      <c r="G110" s="76">
        <f t="shared" si="9"/>
        <v>0</v>
      </c>
      <c r="H110" s="15"/>
      <c r="I110" s="16"/>
    </row>
    <row r="111" spans="1:9" s="39" customFormat="1" ht="28" customHeight="1" outlineLevel="1" x14ac:dyDescent="0.3">
      <c r="A111" s="18" t="s">
        <v>235</v>
      </c>
      <c r="B111" s="38" t="s">
        <v>127</v>
      </c>
      <c r="C111" s="75" t="s">
        <v>23</v>
      </c>
      <c r="D111" s="73">
        <v>1</v>
      </c>
      <c r="E111" s="78">
        <v>1</v>
      </c>
      <c r="F111" s="24">
        <v>0</v>
      </c>
      <c r="G111" s="76">
        <f t="shared" si="9"/>
        <v>0</v>
      </c>
      <c r="H111" s="15"/>
      <c r="I111" s="16"/>
    </row>
    <row r="112" spans="1:9" s="39" customFormat="1" ht="28" customHeight="1" outlineLevel="1" x14ac:dyDescent="0.3">
      <c r="A112" s="18" t="s">
        <v>236</v>
      </c>
      <c r="B112" s="38" t="s">
        <v>64</v>
      </c>
      <c r="C112" s="87" t="s">
        <v>21</v>
      </c>
      <c r="D112" s="73">
        <v>1</v>
      </c>
      <c r="E112" s="73">
        <v>1</v>
      </c>
      <c r="F112" s="21">
        <v>0</v>
      </c>
      <c r="G112" s="74">
        <f t="shared" si="9"/>
        <v>0</v>
      </c>
      <c r="H112" s="15"/>
      <c r="I112" s="16"/>
    </row>
    <row r="113" spans="1:9" s="39" customFormat="1" ht="28" customHeight="1" outlineLevel="1" x14ac:dyDescent="0.3">
      <c r="A113" s="18" t="s">
        <v>237</v>
      </c>
      <c r="B113" s="38" t="s">
        <v>12</v>
      </c>
      <c r="C113" s="87" t="s">
        <v>20</v>
      </c>
      <c r="D113" s="73">
        <v>1</v>
      </c>
      <c r="E113" s="78">
        <v>1</v>
      </c>
      <c r="F113" s="30">
        <v>0</v>
      </c>
      <c r="G113" s="74">
        <f t="shared" si="9"/>
        <v>0</v>
      </c>
      <c r="H113" s="15"/>
      <c r="I113" s="16"/>
    </row>
    <row r="114" spans="1:9" s="17" customFormat="1" ht="28" customHeight="1" x14ac:dyDescent="0.3">
      <c r="A114" s="119" t="s">
        <v>125</v>
      </c>
      <c r="B114" s="117"/>
      <c r="C114" s="117"/>
      <c r="D114" s="118"/>
      <c r="E114" s="118"/>
      <c r="F114" s="117"/>
      <c r="G114" s="80">
        <f>SUMIF(C103:C113,"&lt;&gt;",G103:G113)</f>
        <v>0</v>
      </c>
      <c r="H114" s="31"/>
      <c r="I114" s="32"/>
    </row>
    <row r="115" spans="1:9" s="17" customFormat="1" ht="28" customHeight="1" x14ac:dyDescent="0.3">
      <c r="A115" s="8" t="s">
        <v>205</v>
      </c>
      <c r="B115" s="41" t="s">
        <v>126</v>
      </c>
      <c r="C115" s="81"/>
      <c r="D115" s="82"/>
      <c r="E115" s="82"/>
      <c r="F115" s="33"/>
      <c r="G115" s="83"/>
      <c r="H115" s="34"/>
      <c r="I115" s="35"/>
    </row>
    <row r="116" spans="1:9" s="40" customFormat="1" ht="93" customHeight="1" outlineLevel="1" x14ac:dyDescent="0.35">
      <c r="A116" s="18" t="s">
        <v>67</v>
      </c>
      <c r="B116" s="38" t="s">
        <v>9</v>
      </c>
      <c r="C116" s="87" t="s">
        <v>19</v>
      </c>
      <c r="D116" s="73">
        <v>1</v>
      </c>
      <c r="E116" s="73">
        <v>500</v>
      </c>
      <c r="F116" s="30">
        <v>0</v>
      </c>
      <c r="G116" s="74">
        <f>D116*E116*F116</f>
        <v>0</v>
      </c>
      <c r="H116" s="15" t="s">
        <v>251</v>
      </c>
      <c r="I116" s="108" t="s">
        <v>257</v>
      </c>
    </row>
    <row r="117" spans="1:9" s="40" customFormat="1" ht="49" customHeight="1" outlineLevel="1" x14ac:dyDescent="0.35">
      <c r="A117" s="18" t="s">
        <v>68</v>
      </c>
      <c r="B117" s="44" t="s">
        <v>255</v>
      </c>
      <c r="C117" s="87" t="s">
        <v>20</v>
      </c>
      <c r="D117" s="73">
        <v>1</v>
      </c>
      <c r="E117" s="73">
        <v>6</v>
      </c>
      <c r="F117" s="30">
        <v>0</v>
      </c>
      <c r="G117" s="74">
        <f>D117*E117*F117</f>
        <v>0</v>
      </c>
      <c r="H117" s="28"/>
      <c r="I117" s="46"/>
    </row>
    <row r="118" spans="1:9" s="17" customFormat="1" ht="28" customHeight="1" x14ac:dyDescent="0.3">
      <c r="A118" s="119" t="s">
        <v>130</v>
      </c>
      <c r="B118" s="117"/>
      <c r="C118" s="117"/>
      <c r="D118" s="118"/>
      <c r="E118" s="118"/>
      <c r="F118" s="117"/>
      <c r="G118" s="80">
        <f>SUMIF(C116:C117,"&lt;&gt;",G116:G117)</f>
        <v>0</v>
      </c>
      <c r="H118" s="31"/>
      <c r="I118" s="32"/>
    </row>
    <row r="119" spans="1:9" s="17" customFormat="1" ht="28" customHeight="1" x14ac:dyDescent="0.3">
      <c r="A119" s="8" t="s">
        <v>238</v>
      </c>
      <c r="B119" s="41" t="s">
        <v>131</v>
      </c>
      <c r="C119" s="81"/>
      <c r="D119" s="82"/>
      <c r="E119" s="82"/>
      <c r="F119" s="33"/>
      <c r="G119" s="83"/>
      <c r="H119" s="34"/>
      <c r="I119" s="35"/>
    </row>
    <row r="120" spans="1:9" s="39" customFormat="1" ht="33.5" customHeight="1" outlineLevel="1" x14ac:dyDescent="0.3">
      <c r="A120" s="18" t="s">
        <v>239</v>
      </c>
      <c r="B120" s="22" t="s">
        <v>260</v>
      </c>
      <c r="C120" s="77" t="s">
        <v>20</v>
      </c>
      <c r="D120" s="78">
        <v>1</v>
      </c>
      <c r="E120" s="78">
        <v>1</v>
      </c>
      <c r="F120" s="30">
        <v>0</v>
      </c>
      <c r="G120" s="74">
        <f>D120*E120*F120</f>
        <v>0</v>
      </c>
      <c r="H120" s="15" t="s">
        <v>270</v>
      </c>
      <c r="I120" s="16"/>
    </row>
    <row r="121" spans="1:9" s="39" customFormat="1" ht="28" customHeight="1" outlineLevel="1" x14ac:dyDescent="0.3">
      <c r="A121" s="26" t="s">
        <v>240</v>
      </c>
      <c r="B121" s="22" t="s">
        <v>29</v>
      </c>
      <c r="C121" s="75" t="s">
        <v>23</v>
      </c>
      <c r="D121" s="73">
        <v>1</v>
      </c>
      <c r="E121" s="78">
        <v>1</v>
      </c>
      <c r="F121" s="23">
        <v>0</v>
      </c>
      <c r="G121" s="76">
        <f>D121*E121*F121</f>
        <v>0</v>
      </c>
      <c r="H121" s="15" t="s">
        <v>268</v>
      </c>
      <c r="I121" s="16"/>
    </row>
    <row r="122" spans="1:9" s="39" customFormat="1" ht="28" customHeight="1" outlineLevel="1" x14ac:dyDescent="0.3">
      <c r="A122" s="18" t="s">
        <v>241</v>
      </c>
      <c r="B122" s="22" t="s">
        <v>65</v>
      </c>
      <c r="C122" s="87" t="s">
        <v>20</v>
      </c>
      <c r="D122" s="73">
        <v>2</v>
      </c>
      <c r="E122" s="73">
        <v>1</v>
      </c>
      <c r="F122" s="21">
        <v>0</v>
      </c>
      <c r="G122" s="74">
        <f t="shared" ref="G122" si="10">D122*E122*F122</f>
        <v>0</v>
      </c>
      <c r="H122" s="15" t="s">
        <v>72</v>
      </c>
      <c r="I122" s="16"/>
    </row>
    <row r="123" spans="1:9" s="39" customFormat="1" ht="28" customHeight="1" outlineLevel="1" x14ac:dyDescent="0.3">
      <c r="A123" s="2" t="s">
        <v>242</v>
      </c>
      <c r="B123" s="47" t="s">
        <v>33</v>
      </c>
      <c r="C123" s="84"/>
      <c r="D123" s="70"/>
      <c r="E123" s="70"/>
      <c r="F123" s="14"/>
      <c r="G123" s="71">
        <f>SUM(G124:G125)</f>
        <v>0</v>
      </c>
      <c r="H123" s="15"/>
      <c r="I123" s="16"/>
    </row>
    <row r="124" spans="1:9" s="39" customFormat="1" ht="28" customHeight="1" outlineLevel="1" x14ac:dyDescent="0.3">
      <c r="A124" s="18" t="s">
        <v>243</v>
      </c>
      <c r="B124" s="22" t="s">
        <v>31</v>
      </c>
      <c r="C124" s="75" t="s">
        <v>20</v>
      </c>
      <c r="D124" s="73">
        <v>1</v>
      </c>
      <c r="E124" s="73">
        <v>1</v>
      </c>
      <c r="F124" s="24">
        <v>0</v>
      </c>
      <c r="G124" s="76">
        <f>D124*E124*F124</f>
        <v>0</v>
      </c>
      <c r="H124" s="15"/>
      <c r="I124" s="16"/>
    </row>
    <row r="125" spans="1:9" s="39" customFormat="1" ht="28" customHeight="1" outlineLevel="1" x14ac:dyDescent="0.3">
      <c r="A125" s="26" t="s">
        <v>244</v>
      </c>
      <c r="B125" s="22" t="s">
        <v>32</v>
      </c>
      <c r="C125" s="75" t="s">
        <v>23</v>
      </c>
      <c r="D125" s="73">
        <v>1</v>
      </c>
      <c r="E125" s="73">
        <v>1</v>
      </c>
      <c r="F125" s="24">
        <v>0</v>
      </c>
      <c r="G125" s="76">
        <f>D125*E125*F125</f>
        <v>0</v>
      </c>
      <c r="H125" s="15"/>
      <c r="I125" s="16"/>
    </row>
    <row r="126" spans="1:9" s="39" customFormat="1" ht="28" customHeight="1" outlineLevel="1" x14ac:dyDescent="0.3">
      <c r="A126" s="2" t="s">
        <v>245</v>
      </c>
      <c r="B126" s="47" t="s">
        <v>30</v>
      </c>
      <c r="C126" s="84"/>
      <c r="D126" s="70"/>
      <c r="E126" s="92"/>
      <c r="F126" s="37"/>
      <c r="G126" s="71">
        <f>SUM(G127:G127)</f>
        <v>0</v>
      </c>
      <c r="H126" s="15"/>
      <c r="I126" s="16"/>
    </row>
    <row r="127" spans="1:9" s="39" customFormat="1" ht="28" customHeight="1" outlineLevel="1" x14ac:dyDescent="0.3">
      <c r="A127" s="18" t="s">
        <v>246</v>
      </c>
      <c r="B127" s="22" t="s">
        <v>28</v>
      </c>
      <c r="C127" s="75" t="s">
        <v>20</v>
      </c>
      <c r="D127" s="73">
        <v>1</v>
      </c>
      <c r="E127" s="78">
        <v>40</v>
      </c>
      <c r="F127" s="23">
        <v>0</v>
      </c>
      <c r="G127" s="76">
        <f>D127*E127*F127</f>
        <v>0</v>
      </c>
      <c r="H127" s="15"/>
      <c r="I127" s="16"/>
    </row>
    <row r="128" spans="1:9" ht="20" customHeight="1" x14ac:dyDescent="0.4">
      <c r="A128" s="116" t="s">
        <v>132</v>
      </c>
      <c r="B128" s="117"/>
      <c r="C128" s="117"/>
      <c r="D128" s="118"/>
      <c r="E128" s="118"/>
      <c r="F128" s="117"/>
      <c r="G128" s="80">
        <f>SUMIF(C120:C127,"&lt;&gt;",G120:G127)</f>
        <v>0</v>
      </c>
      <c r="H128" s="48"/>
      <c r="I128" s="49"/>
    </row>
    <row r="129" spans="1:9" s="29" customFormat="1" ht="20" customHeight="1" thickBot="1" x14ac:dyDescent="0.45">
      <c r="A129" s="50"/>
      <c r="B129" s="111" t="s">
        <v>263</v>
      </c>
      <c r="C129" s="111"/>
      <c r="D129" s="112"/>
      <c r="E129" s="112"/>
      <c r="F129" s="111"/>
      <c r="G129" s="93">
        <f>G36+G37+G77+G91+G94+G98+G101+G114+G118+G128</f>
        <v>300000</v>
      </c>
      <c r="H129" s="51" t="s">
        <v>266</v>
      </c>
      <c r="I129" s="52"/>
    </row>
    <row r="130" spans="1:9" s="29" customFormat="1" ht="20" customHeight="1" thickTop="1" thickBot="1" x14ac:dyDescent="0.45">
      <c r="A130" s="50"/>
      <c r="B130" s="111" t="s">
        <v>264</v>
      </c>
      <c r="C130" s="111"/>
      <c r="D130" s="112"/>
      <c r="E130" s="112"/>
      <c r="F130" s="111"/>
      <c r="G130" s="93">
        <f>G129-G36</f>
        <v>300000</v>
      </c>
      <c r="H130" s="51" t="s">
        <v>267</v>
      </c>
      <c r="I130" s="52"/>
    </row>
    <row r="131" spans="1:9" s="29" customFormat="1" ht="20" customHeight="1" thickTop="1" x14ac:dyDescent="0.4">
      <c r="A131" s="53"/>
      <c r="B131" s="54"/>
      <c r="C131" s="94"/>
      <c r="D131" s="95"/>
      <c r="E131" s="96"/>
      <c r="F131" s="56"/>
      <c r="G131" s="97"/>
      <c r="H131" s="57"/>
      <c r="I131" s="58"/>
    </row>
    <row r="132" spans="1:9" s="29" customFormat="1" ht="62" hidden="1" customHeight="1" x14ac:dyDescent="0.4">
      <c r="A132" s="53"/>
      <c r="B132" s="59" t="s">
        <v>24</v>
      </c>
      <c r="C132" s="98" t="s">
        <v>25</v>
      </c>
      <c r="D132" s="99" t="s">
        <v>221</v>
      </c>
      <c r="E132" s="99" t="s">
        <v>26</v>
      </c>
      <c r="F132" s="56"/>
      <c r="G132" s="97"/>
      <c r="H132" s="57"/>
      <c r="I132" s="58"/>
    </row>
    <row r="133" spans="1:9" s="29" customFormat="1" ht="20" hidden="1" customHeight="1" x14ac:dyDescent="0.4">
      <c r="A133" s="53"/>
      <c r="B133" s="60" t="s">
        <v>19</v>
      </c>
      <c r="C133" s="100">
        <f>COUNTIF($C$5:$C$129,B133)</f>
        <v>16</v>
      </c>
      <c r="D133" s="101" cm="1">
        <f t="array" ref="D133">SUMPRODUCT(($C$5:$C$129=B133)*$D$5:$D$129*$E$5:$E$129)</f>
        <v>3115</v>
      </c>
      <c r="E133" s="102">
        <f>SUMIF($C$5:$C$129,B133,$G$5:$G$129)</f>
        <v>0</v>
      </c>
      <c r="F133" s="56"/>
      <c r="G133" s="97"/>
      <c r="H133" s="57"/>
      <c r="I133" s="58"/>
    </row>
    <row r="134" spans="1:9" s="29" customFormat="1" ht="20" hidden="1" customHeight="1" x14ac:dyDescent="0.4">
      <c r="A134" s="53"/>
      <c r="B134" s="60" t="s">
        <v>22</v>
      </c>
      <c r="C134" s="100">
        <f>COUNTIF($C$5:$C$129,B134)</f>
        <v>4</v>
      </c>
      <c r="D134" s="101" cm="1">
        <f t="array" ref="D134">SUMPRODUCT(($C$5:$C$129=B134)*$D$5:$D$129*$E$5:$E$129)</f>
        <v>57</v>
      </c>
      <c r="E134" s="102">
        <f>SUMIF($C$5:$C$129,B134,$G$5:$G$129)</f>
        <v>0</v>
      </c>
      <c r="F134" s="56"/>
      <c r="G134" s="97"/>
      <c r="H134" s="57"/>
      <c r="I134" s="58"/>
    </row>
    <row r="135" spans="1:9" s="29" customFormat="1" ht="20" hidden="1" customHeight="1" x14ac:dyDescent="0.4">
      <c r="A135" s="53"/>
      <c r="B135" s="60" t="s">
        <v>20</v>
      </c>
      <c r="C135" s="100">
        <f>COUNTIF($C$5:$C$129,B135)</f>
        <v>54</v>
      </c>
      <c r="D135" s="101" cm="1">
        <f t="array" ref="D135">SUMPRODUCT(($C$5:$C$129=B135)*$D$5:$D$129*$E$5:$E$129)</f>
        <v>5527</v>
      </c>
      <c r="E135" s="102">
        <f>SUMIF($C$5:$C$129,B135,$G$5:$G$129)</f>
        <v>300000</v>
      </c>
      <c r="F135" s="56"/>
      <c r="G135" s="97"/>
      <c r="H135" s="57"/>
      <c r="I135" s="58"/>
    </row>
    <row r="136" spans="1:9" s="29" customFormat="1" ht="20" hidden="1" customHeight="1" x14ac:dyDescent="0.4">
      <c r="A136" s="53"/>
      <c r="B136" s="60" t="s">
        <v>21</v>
      </c>
      <c r="C136" s="100">
        <f>COUNTIF($C$5:$C$129,B136)</f>
        <v>8</v>
      </c>
      <c r="D136" s="101" cm="1">
        <f t="array" ref="D136">SUMPRODUCT(($C$5:$C$129=B136)*$D$5:$D$129*$E$5:$E$129)</f>
        <v>553</v>
      </c>
      <c r="E136" s="102">
        <f>SUMIF($C$5:$C$129,B136,$G$5:$G$129)</f>
        <v>0</v>
      </c>
      <c r="F136" s="56"/>
      <c r="G136" s="103"/>
      <c r="H136" s="61"/>
      <c r="I136" s="58"/>
    </row>
    <row r="137" spans="1:9" s="29" customFormat="1" ht="20" hidden="1" customHeight="1" x14ac:dyDescent="0.4">
      <c r="A137" s="53"/>
      <c r="B137" s="60" t="s">
        <v>23</v>
      </c>
      <c r="C137" s="100">
        <f>COUNTIF($C$5:$C$129,B137)</f>
        <v>12</v>
      </c>
      <c r="D137" s="101" cm="1">
        <f t="array" ref="D137">SUMPRODUCT(($C$5:$C$129=B137)*$D$5:$D$129*$E$5:$E$129)</f>
        <v>18</v>
      </c>
      <c r="E137" s="102">
        <f>SUMIF($C$5:$C$129,B137,$G$5:$G$129)</f>
        <v>0</v>
      </c>
      <c r="F137" s="56"/>
      <c r="G137" s="103"/>
      <c r="H137" s="61"/>
      <c r="I137" s="58"/>
    </row>
    <row r="138" spans="1:9" s="29" customFormat="1" ht="20" hidden="1" customHeight="1" x14ac:dyDescent="0.4">
      <c r="A138" s="53"/>
      <c r="B138" s="62" t="s">
        <v>27</v>
      </c>
      <c r="C138" s="104">
        <f>SUM(C133:C137)</f>
        <v>94</v>
      </c>
      <c r="D138" s="105"/>
      <c r="E138" s="102">
        <f>SUM(E133:E137)</f>
        <v>300000</v>
      </c>
      <c r="F138" s="56"/>
      <c r="G138" s="103"/>
      <c r="H138" s="61"/>
      <c r="I138" s="58"/>
    </row>
    <row r="139" spans="1:9" hidden="1" x14ac:dyDescent="0.4">
      <c r="B139" s="62" t="s">
        <v>220</v>
      </c>
      <c r="C139" s="104"/>
      <c r="D139" s="105"/>
      <c r="E139" s="102">
        <f>ROUND(E138-G129,2)</f>
        <v>0</v>
      </c>
      <c r="F139" s="63" t="str">
        <f>IF(E139=0,"TUTARLI","FARK VAR")</f>
        <v>TUTARLI</v>
      </c>
    </row>
  </sheetData>
  <sheetProtection algorithmName="SHA-512" hashValue="oP9MV6UK7F9YQrIzNfEfCQ7WfTkPKVrmtf2Ybc1FprRMtqrYXnK+4/4XMvYqeok2RZ2dYEn8uZGJv4o4+4CS3Q==" saltValue="M+voh8RvPbuWG54vlwe98g==" spinCount="100000" sheet="1" formatColumns="0" formatRows="0"/>
  <mergeCells count="13">
    <mergeCell ref="B130:F130"/>
    <mergeCell ref="A1:I1"/>
    <mergeCell ref="A36:F36"/>
    <mergeCell ref="A101:F101"/>
    <mergeCell ref="A114:F114"/>
    <mergeCell ref="A94:F94"/>
    <mergeCell ref="A37:F37"/>
    <mergeCell ref="B129:F129"/>
    <mergeCell ref="A118:F118"/>
    <mergeCell ref="A128:F128"/>
    <mergeCell ref="A77:F77"/>
    <mergeCell ref="A91:F91"/>
    <mergeCell ref="A98:F98"/>
  </mergeCells>
  <phoneticPr fontId="11" type="noConversion"/>
  <dataValidations count="1">
    <dataValidation type="list" allowBlank="1" showInputMessage="1" showErrorMessage="1" sqref="C4:C128" xr:uid="{2A0EDC7E-FE32-4484-B988-946CB28C1C16}">
      <formula1>"M²,Metre,Adet,Kişi,Hizmet"</formula1>
    </dataValidation>
  </dataValidations>
  <hyperlinks>
    <hyperlink ref="I5" r:id="rId1" xr:uid="{17349670-577A-4FE2-944B-6C7E196CE056}"/>
    <hyperlink ref="I116" r:id="rId2" xr:uid="{D5A9567A-C33A-4AB1-83FC-0AAAFF76ED4F}"/>
    <hyperlink ref="I39" r:id="rId3" xr:uid="{2CF1D680-F33C-485D-9149-CADC25251520}"/>
    <hyperlink ref="I103" r:id="rId4" xr:uid="{CF15091D-BA10-42F1-AD7D-6639A2ABA6CC}"/>
  </hyperlinks>
  <printOptions horizontalCentered="1" verticalCentered="1"/>
  <pageMargins left="0" right="0" top="0" bottom="0" header="0" footer="0"/>
  <pageSetup paperSize="9" scale="52" fitToHeight="0" orientation="landscape" r:id="rId5"/>
  <ignoredErrors>
    <ignoredError sqref="A5:A6"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TEKNİK_ŞARTNAME</vt:lpstr>
      <vt:lpstr>TEKNİK_ŞARTNAME!Yazdırma_Alanı</vt:lpstr>
      <vt:lpstr>TEKNİK_ŞARTNAME!Yazdırma_Başlıkları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Ayse Kara</cp:lastModifiedBy>
  <cp:lastPrinted>2026-11-05T11:38:38Z</cp:lastPrinted>
  <dcterms:created xsi:type="dcterms:W3CDTF">2024-11-26T08:28:34Z</dcterms:created>
  <dcterms:modified xsi:type="dcterms:W3CDTF">2026-11-05T12:25:28Z</dcterms:modified>
</cp:coreProperties>
</file>