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<sst xmlns="http://schemas.openxmlformats.org/spreadsheetml/2006/main" count="324" uniqueCount="168">
  <si>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</si>
  <si>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</si>
  <si>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</si>
  <si>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</si>
  <si>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</si>
  <si>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</si>
  <si>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</si>
  <si>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</si>
  <si>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</si>
  <si>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</si>
  <si>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</si>
  <si>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</si>
  <si>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</si>
  <si>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</si>
  <si>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</si>
  <si>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</si>
  <si>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</si>
  <si>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</si>
  <si>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</si>
  <si>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</si>
  <si>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</si>
  <si>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</si>
  <si>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</si>
  <si>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</si>
  <si>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</si>
  <si>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</si>
  <si>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</si>
  <si>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</si>
  <si>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</si>
  <si>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</si>
  <si>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</si>
  <si>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</si>
  <si>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</si>
  <si>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</si>
  <si>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</si>
  <si>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</si>
  <si>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</si>
  <si>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</si>
  <si>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</si>
  <si>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</si>
  <si>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</si>
  <si>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</si>
  <si>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</si>
  <si>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</si>
  <si>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</si>
  <si>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</si>
  <si>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</si>
  <si>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</si>
  <si>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</si>
  <si>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</si>
  <si>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</si>
  <si>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</si>
  <si>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</si>
  <si>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</si>
  <si>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</si>
  <si>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</si>
  <si>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</si>
  <si>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</si>
  <si>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</si>
  <si>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</si>
  <si>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</si>
  <si>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</si>
  <si>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</si>
  <si>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</si>
  <si>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</si>
  <si>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</si>
  <si>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</si>
  <si>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</si>
  <si>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</si>
  <si>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</si>
  <si>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</si>
  <si>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</si>
  <si>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</si>
  <si>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</si>
  <si>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</si>
  <si>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</si>
  <si>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</si>
  <si>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</si>
  <si>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</si>
  <si>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</si>
  <si>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</si>
  <si>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</si>
  <si>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</si>
  <si>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</si>
  <si>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</si>
  <si>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</si>
  <si>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</si>
  <si>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</si>
  <si>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</si>
  <si>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</si>
  <si>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</si>
  <si>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</si>
  <si>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</si>
  <si>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</si>
  <si>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</si>
  <si>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</si>
  <si>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</si>
  <si>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</si>
  <si>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</si>
  <si>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</si>
  <si>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</si>
  <si>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</si>
  <si>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</si>
  <si>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</si>
  <si>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</si>
  <si>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</si>
  <si>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</si>
  <si>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</si>
  <si>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</si>
  <si>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</si>
  <si>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</si>
  <si>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</si>
  <si>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</si>
  <si>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</si>
  <si>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</si>
  <si>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</si>
  <si>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</si>
  <si>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</si>
  <si>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</si>
  <si>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</si>
  <si>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</si>
  <si>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</si>
  <si>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</si>
  <si>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</si>
  <si>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</si>
  <si>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</si>
  <si>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</si>
  <si>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</si>
  <si>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</si>
  <si>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</si>
  <si>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</si>
  <si>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</si>
  <si>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</si>
  <si>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</si>
  <si>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</si>
  <si>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</si>
  <si>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</si>
  <si>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</si>
  <si>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</si>
  <si>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</si>
  <si>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</si>
  <si>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</si>
  <si>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</si>
  <si>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</si>
  <si>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</si>
  <si>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</si>
  <si>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İRAN</t>
  </si>
  <si>
    <t>ABD</t>
  </si>
  <si>
    <t>BİRLEŞİK ARAP EMİRLİKLERİ</t>
  </si>
  <si>
    <t>Süs Bitkileri ve Mam.</t>
  </si>
  <si>
    <t>OCAK 2011 İHRACAT RAKAMLARI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</si>
  <si>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</si>
  <si>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</si>
  <si>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</si>
  <si>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</si>
  <si>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</si>
  <si>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</si>
  <si>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>AZERBAYCAN-NAHCIVAN</t>
  </si>
  <si>
    <t>SUUDI ARABISTAN</t>
  </si>
  <si>
    <t>YUNANİSTAN</t>
  </si>
  <si>
    <t>ŞUBAT 2011 İHRACAT RAKAMLARI</t>
  </si>
  <si>
    <t>OCAK-ŞUBAT</t>
  </si>
  <si>
    <t>ŞUBAT 2011 İHRACAT RAKAMLARI - TL</t>
  </si>
  <si>
    <t>ŞUBAT (2011/2010)</t>
  </si>
  <si>
    <t>OCAK-ŞUBAT
(2010/2009)</t>
  </si>
  <si>
    <r>
      <t xml:space="preserve">Son Oniki Aylık 
</t>
    </r>
    <r>
      <rPr>
        <b/>
        <sz val="12"/>
        <color indexed="8"/>
        <rFont val="Arial"/>
        <family val="2"/>
      </rPr>
      <t>(Şubat '11/Şubat '10)</t>
    </r>
  </si>
  <si>
    <t>MALTA</t>
  </si>
  <si>
    <t>POLONYA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</si>
</sst>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9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7950808</c:v>
                </c:pt>
                <c:pt idx="1">
                  <c:v>8554939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45023802"/>
        <c:axId val="2561035"/>
      </c:lineChart>
      <c:catAx>
        <c:axId val="4502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1035"/>
        <c:crosses val="autoZero"/>
        <c:auto val="1"/>
        <c:lblOffset val="100"/>
        <c:tickLblSkip val="1"/>
        <c:noMultiLvlLbl val="0"/>
      </c:catAx>
      <c:valAx>
        <c:axId val="25610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238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99060</c:v>
                </c:pt>
                <c:pt idx="1">
                  <c:v>102391</c:v>
                </c:pt>
              </c:numCache>
            </c:numRef>
          </c:val>
          <c:smooth val="0"/>
        </c:ser>
        <c:marker val="1"/>
        <c:axId val="48621108"/>
        <c:axId val="34936789"/>
      </c:lineChart>
      <c:catAx>
        <c:axId val="4862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36789"/>
        <c:crosses val="autoZero"/>
        <c:auto val="1"/>
        <c:lblOffset val="100"/>
        <c:tickLblSkip val="1"/>
        <c:noMultiLvlLbl val="0"/>
      </c:catAx>
      <c:valAx>
        <c:axId val="3493678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211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115785</c:v>
                </c:pt>
                <c:pt idx="1">
                  <c:v>136054</c:v>
                </c:pt>
              </c:numCache>
            </c:numRef>
          </c:val>
          <c:smooth val="0"/>
        </c:ser>
        <c:marker val="1"/>
        <c:axId val="45995646"/>
        <c:axId val="11307631"/>
      </c:lineChart>
      <c:catAx>
        <c:axId val="45995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07631"/>
        <c:crosses val="autoZero"/>
        <c:auto val="1"/>
        <c:lblOffset val="100"/>
        <c:tickLblSkip val="1"/>
        <c:noMultiLvlLbl val="0"/>
      </c:catAx>
      <c:valAx>
        <c:axId val="11307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956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12399</c:v>
                </c:pt>
                <c:pt idx="1">
                  <c:v>15494</c:v>
                </c:pt>
              </c:numCache>
            </c:numRef>
          </c:val>
          <c:smooth val="0"/>
        </c:ser>
        <c:marker val="1"/>
        <c:axId val="34659816"/>
        <c:axId val="43502889"/>
      </c:lineChart>
      <c:catAx>
        <c:axId val="3465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02889"/>
        <c:crosses val="autoZero"/>
        <c:auto val="1"/>
        <c:lblOffset val="100"/>
        <c:tickLblSkip val="1"/>
        <c:noMultiLvlLbl val="0"/>
      </c:catAx>
      <c:valAx>
        <c:axId val="43502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598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</c:v>
                </c:pt>
                <c:pt idx="1">
                  <c:v>55895</c:v>
                </c:pt>
              </c:numCache>
            </c:numRef>
          </c:val>
          <c:smooth val="0"/>
        </c:ser>
        <c:marker val="1"/>
        <c:axId val="55981682"/>
        <c:axId val="34073091"/>
      </c:lineChart>
      <c:catAx>
        <c:axId val="5598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73091"/>
        <c:crosses val="autoZero"/>
        <c:auto val="1"/>
        <c:lblOffset val="100"/>
        <c:tickLblSkip val="1"/>
        <c:noMultiLvlLbl val="0"/>
      </c:catAx>
      <c:valAx>
        <c:axId val="3407309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816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5262</c:v>
                </c:pt>
                <c:pt idx="1">
                  <c:v>7350</c:v>
                </c:pt>
              </c:numCache>
            </c:numRef>
          </c:val>
          <c:smooth val="0"/>
        </c:ser>
        <c:marker val="1"/>
        <c:axId val="38222364"/>
        <c:axId val="8456957"/>
      </c:lineChart>
      <c:catAx>
        <c:axId val="38222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456957"/>
        <c:crosses val="autoZero"/>
        <c:auto val="1"/>
        <c:lblOffset val="100"/>
        <c:tickLblSkip val="1"/>
        <c:noMultiLvlLbl val="0"/>
      </c:catAx>
      <c:valAx>
        <c:axId val="8456957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222364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109487</c:v>
                </c:pt>
                <c:pt idx="1">
                  <c:v>85552</c:v>
                </c:pt>
              </c:numCache>
            </c:numRef>
          </c:val>
          <c:smooth val="0"/>
        </c:ser>
        <c:marker val="1"/>
        <c:axId val="9003750"/>
        <c:axId val="13924887"/>
      </c:lineChart>
      <c:catAx>
        <c:axId val="900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24887"/>
        <c:crosses val="autoZero"/>
        <c:auto val="1"/>
        <c:lblOffset val="100"/>
        <c:tickLblSkip val="1"/>
        <c:noMultiLvlLbl val="0"/>
      </c:catAx>
      <c:valAx>
        <c:axId val="1392488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0375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252655</c:v>
                </c:pt>
                <c:pt idx="1">
                  <c:v>254020</c:v>
                </c:pt>
              </c:numCache>
            </c:numRef>
          </c:val>
          <c:smooth val="0"/>
        </c:ser>
        <c:marker val="1"/>
        <c:axId val="58215120"/>
        <c:axId val="54174033"/>
      </c:lineChart>
      <c:catAx>
        <c:axId val="5821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174033"/>
        <c:crosses val="autoZero"/>
        <c:auto val="1"/>
        <c:lblOffset val="100"/>
        <c:tickLblSkip val="1"/>
        <c:noMultiLvlLbl val="0"/>
      </c:catAx>
      <c:valAx>
        <c:axId val="5417403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151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608369</c:v>
                </c:pt>
                <c:pt idx="1">
                  <c:v>630997</c:v>
                </c:pt>
              </c:numCache>
            </c:numRef>
          </c:val>
          <c:smooth val="0"/>
        </c:ser>
        <c:marker val="1"/>
        <c:axId val="17804250"/>
        <c:axId val="26020523"/>
      </c:lineChart>
      <c:catAx>
        <c:axId val="1780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20523"/>
        <c:crosses val="autoZero"/>
        <c:auto val="1"/>
        <c:lblOffset val="100"/>
        <c:tickLblSkip val="1"/>
        <c:noMultiLvlLbl val="0"/>
      </c:catAx>
      <c:valAx>
        <c:axId val="26020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42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90102</c:v>
                </c:pt>
                <c:pt idx="1">
                  <c:v>101939</c:v>
                </c:pt>
              </c:numCache>
            </c:numRef>
          </c:val>
          <c:smooth val="0"/>
        </c:ser>
        <c:marker val="1"/>
        <c:axId val="32858116"/>
        <c:axId val="27287589"/>
      </c:lineChart>
      <c:catAx>
        <c:axId val="3285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87589"/>
        <c:crosses val="autoZero"/>
        <c:auto val="1"/>
        <c:lblOffset val="100"/>
        <c:tickLblSkip val="1"/>
        <c:noMultiLvlLbl val="0"/>
      </c:catAx>
      <c:valAx>
        <c:axId val="272875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8581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102223</c:v>
                </c:pt>
                <c:pt idx="1">
                  <c:v>106882</c:v>
                </c:pt>
              </c:numCache>
            </c:numRef>
          </c:val>
          <c:smooth val="0"/>
        </c:ser>
        <c:marker val="1"/>
        <c:axId val="44261710"/>
        <c:axId val="62811071"/>
      </c:lineChart>
      <c:catAx>
        <c:axId val="4426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11071"/>
        <c:crosses val="autoZero"/>
        <c:auto val="1"/>
        <c:lblOffset val="100"/>
        <c:tickLblSkip val="1"/>
        <c:noMultiLvlLbl val="0"/>
      </c:catAx>
      <c:valAx>
        <c:axId val="628110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261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23049316"/>
        <c:axId val="6117253"/>
      </c:lineChart>
      <c:catAx>
        <c:axId val="2304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7253"/>
        <c:crosses val="autoZero"/>
        <c:auto val="1"/>
        <c:lblOffset val="100"/>
        <c:tickLblSkip val="1"/>
        <c:noMultiLvlLbl val="0"/>
      </c:catAx>
      <c:valAx>
        <c:axId val="6117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493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1216245</c:v>
                </c:pt>
                <c:pt idx="1">
                  <c:v>1194891</c:v>
                </c:pt>
              </c:numCache>
            </c:numRef>
          </c:val>
          <c:smooth val="0"/>
        </c:ser>
        <c:marker val="1"/>
        <c:axId val="28428728"/>
        <c:axId val="54531961"/>
      </c:lineChart>
      <c:catAx>
        <c:axId val="284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531961"/>
        <c:crosses val="autoZero"/>
        <c:auto val="1"/>
        <c:lblOffset val="100"/>
        <c:tickLblSkip val="1"/>
        <c:noMultiLvlLbl val="0"/>
      </c:catAx>
      <c:valAx>
        <c:axId val="5453196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87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546478</c:v>
                </c:pt>
                <c:pt idx="1">
                  <c:v>577454</c:v>
                </c:pt>
              </c:numCache>
            </c:numRef>
          </c:val>
          <c:smooth val="0"/>
        </c:ser>
        <c:marker val="1"/>
        <c:axId val="21025602"/>
        <c:axId val="55012691"/>
      </c:lineChart>
      <c:catAx>
        <c:axId val="2102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12691"/>
        <c:crosses val="autoZero"/>
        <c:auto val="1"/>
        <c:lblOffset val="100"/>
        <c:tickLblSkip val="1"/>
        <c:noMultiLvlLbl val="0"/>
      </c:catAx>
      <c:valAx>
        <c:axId val="5501269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2560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1491919</c:v>
                </c:pt>
                <c:pt idx="1">
                  <c:v>1615440</c:v>
                </c:pt>
              </c:numCache>
            </c:numRef>
          </c:val>
          <c:smooth val="0"/>
        </c:ser>
        <c:marker val="1"/>
        <c:axId val="25352172"/>
        <c:axId val="26842957"/>
      </c:lineChart>
      <c:catAx>
        <c:axId val="2535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42957"/>
        <c:crosses val="autoZero"/>
        <c:auto val="1"/>
        <c:lblOffset val="100"/>
        <c:tickLblSkip val="1"/>
        <c:noMultiLvlLbl val="0"/>
      </c:catAx>
      <c:valAx>
        <c:axId val="2684295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217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715955</c:v>
                </c:pt>
                <c:pt idx="1">
                  <c:v>744713</c:v>
                </c:pt>
              </c:numCache>
            </c:numRef>
          </c:val>
          <c:smooth val="0"/>
        </c:ser>
        <c:marker val="1"/>
        <c:axId val="40260022"/>
        <c:axId val="26795879"/>
      </c:lineChart>
      <c:catAx>
        <c:axId val="4026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95879"/>
        <c:crosses val="autoZero"/>
        <c:auto val="1"/>
        <c:lblOffset val="100"/>
        <c:tickLblSkip val="1"/>
        <c:noMultiLvlLbl val="0"/>
      </c:catAx>
      <c:valAx>
        <c:axId val="2679587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6002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1309731</c:v>
                </c:pt>
                <c:pt idx="1">
                  <c:v>1303744</c:v>
                </c:pt>
              </c:numCache>
            </c:numRef>
          </c:val>
          <c:smooth val="0"/>
        </c:ser>
        <c:marker val="1"/>
        <c:axId val="39836320"/>
        <c:axId val="22982561"/>
      </c:lineChart>
      <c:catAx>
        <c:axId val="3983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982561"/>
        <c:crosses val="autoZero"/>
        <c:auto val="1"/>
        <c:lblOffset val="100"/>
        <c:tickLblSkip val="1"/>
        <c:noMultiLvlLbl val="0"/>
      </c:catAx>
      <c:valAx>
        <c:axId val="2298256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363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508515</c:v>
                </c:pt>
                <c:pt idx="1">
                  <c:v>544429</c:v>
                </c:pt>
              </c:numCache>
            </c:numRef>
          </c:val>
          <c:smooth val="0"/>
        </c:ser>
        <c:marker val="1"/>
        <c:axId val="5516458"/>
        <c:axId val="49648123"/>
      </c:lineChart>
      <c:catAx>
        <c:axId val="5516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48123"/>
        <c:crosses val="autoZero"/>
        <c:auto val="1"/>
        <c:lblOffset val="100"/>
        <c:tickLblSkip val="1"/>
        <c:noMultiLvlLbl val="0"/>
      </c:catAx>
      <c:valAx>
        <c:axId val="496481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45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227939</c:v>
                </c:pt>
                <c:pt idx="1">
                  <c:v>234698</c:v>
                </c:pt>
              </c:numCache>
            </c:numRef>
          </c:val>
          <c:smooth val="0"/>
        </c:ser>
        <c:marker val="1"/>
        <c:axId val="44179924"/>
        <c:axId val="62074997"/>
      </c:lineChart>
      <c:catAx>
        <c:axId val="4417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2074997"/>
        <c:crosses val="autoZero"/>
        <c:auto val="1"/>
        <c:lblOffset val="100"/>
        <c:tickLblSkip val="1"/>
        <c:noMultiLvlLbl val="0"/>
      </c:catAx>
      <c:valAx>
        <c:axId val="620749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7992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86442</c:v>
                </c:pt>
                <c:pt idx="1">
                  <c:v>116375</c:v>
                </c:pt>
              </c:numCache>
            </c:numRef>
          </c:val>
          <c:smooth val="0"/>
        </c:ser>
        <c:marker val="1"/>
        <c:axId val="21804062"/>
        <c:axId val="62018831"/>
      </c:lineChart>
      <c:catAx>
        <c:axId val="2180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18831"/>
        <c:crosses val="autoZero"/>
        <c:auto val="1"/>
        <c:lblOffset val="100"/>
        <c:tickLblSkip val="1"/>
        <c:noMultiLvlLbl val="0"/>
      </c:catAx>
      <c:valAx>
        <c:axId val="62018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040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975088</c:v>
                </c:pt>
                <c:pt idx="1">
                  <c:v>1304984</c:v>
                </c:pt>
              </c:numCache>
            </c:numRef>
          </c:val>
          <c:smooth val="0"/>
        </c:ser>
        <c:marker val="1"/>
        <c:axId val="21298568"/>
        <c:axId val="57469385"/>
      </c:lineChart>
      <c:catAx>
        <c:axId val="2129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69385"/>
        <c:crosses val="autoZero"/>
        <c:auto val="1"/>
        <c:lblOffset val="100"/>
        <c:tickLblSkip val="1"/>
        <c:noMultiLvlLbl val="0"/>
      </c:catAx>
      <c:valAx>
        <c:axId val="5746938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9856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marker val="1"/>
        <c:axId val="47462418"/>
        <c:axId val="24508579"/>
      </c:lineChart>
      <c:catAx>
        <c:axId val="4746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08579"/>
        <c:crosses val="autoZero"/>
        <c:auto val="1"/>
        <c:lblOffset val="100"/>
        <c:tickLblSkip val="1"/>
        <c:noMultiLvlLbl val="0"/>
      </c:catAx>
      <c:valAx>
        <c:axId val="2450857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6241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55055278"/>
        <c:axId val="25735455"/>
      </c:lineChart>
      <c:catAx>
        <c:axId val="55055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35455"/>
        <c:crosses val="autoZero"/>
        <c:auto val="1"/>
        <c:lblOffset val="100"/>
        <c:tickLblSkip val="1"/>
        <c:noMultiLvlLbl val="0"/>
      </c:catAx>
      <c:valAx>
        <c:axId val="25735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552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</c:v>
                </c:pt>
                <c:pt idx="1">
                  <c:v>71420</c:v>
                </c:pt>
              </c:numCache>
            </c:numRef>
          </c:val>
          <c:smooth val="0"/>
        </c:ser>
        <c:marker val="1"/>
        <c:axId val="19250620"/>
        <c:axId val="39037853"/>
      </c:lineChart>
      <c:catAx>
        <c:axId val="1925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37853"/>
        <c:crosses val="autoZero"/>
        <c:auto val="1"/>
        <c:lblOffset val="100"/>
        <c:tickLblSkip val="1"/>
        <c:noMultiLvlLbl val="0"/>
      </c:catAx>
      <c:valAx>
        <c:axId val="3903785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5062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1391758</c:v>
                </c:pt>
                <c:pt idx="1">
                  <c:v>1361615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30292504"/>
        <c:axId val="4197081"/>
      </c:lineChart>
      <c:catAx>
        <c:axId val="3029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7081"/>
        <c:crosses val="autoZero"/>
        <c:auto val="1"/>
        <c:lblOffset val="100"/>
        <c:tickLblSkip val="1"/>
        <c:noMultiLvlLbl val="0"/>
      </c:catAx>
      <c:valAx>
        <c:axId val="41970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925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marker val="1"/>
        <c:axId val="37773730"/>
        <c:axId val="4419251"/>
      </c:lineChart>
      <c:catAx>
        <c:axId val="37773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9251"/>
        <c:crosses val="autoZero"/>
        <c:auto val="1"/>
        <c:lblOffset val="100"/>
        <c:tickLblSkip val="1"/>
        <c:noMultiLvlLbl val="0"/>
      </c:catAx>
      <c:valAx>
        <c:axId val="4419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37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19725771</c:v>
                </c:pt>
              </c:numCache>
            </c:numRef>
          </c:val>
        </c:ser>
        <c:axId val="39773260"/>
        <c:axId val="22415021"/>
      </c:barChart>
      <c:catAx>
        <c:axId val="3977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15021"/>
        <c:crosses val="autoZero"/>
        <c:auto val="1"/>
        <c:lblOffset val="100"/>
        <c:tickLblSkip val="1"/>
        <c:noMultiLvlLbl val="0"/>
      </c:catAx>
      <c:valAx>
        <c:axId val="2241502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977326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408598"/>
        <c:axId val="3677383"/>
      </c:lineChart>
      <c:catAx>
        <c:axId val="40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7383"/>
        <c:crosses val="autoZero"/>
        <c:auto val="1"/>
        <c:lblOffset val="100"/>
        <c:tickLblSkip val="1"/>
        <c:noMultiLvlLbl val="0"/>
      </c:catAx>
      <c:valAx>
        <c:axId val="367738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59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33096448"/>
        <c:axId val="29432577"/>
      </c:lineChart>
      <c:catAx>
        <c:axId val="33096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32577"/>
        <c:crosses val="autoZero"/>
        <c:auto val="1"/>
        <c:lblOffset val="100"/>
        <c:tickLblSkip val="1"/>
        <c:noMultiLvlLbl val="0"/>
      </c:catAx>
      <c:valAx>
        <c:axId val="294325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964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86910</c:v>
                </c:pt>
                <c:pt idx="1">
                  <c:v>83171</c:v>
                </c:pt>
              </c:numCache>
            </c:numRef>
          </c:val>
          <c:smooth val="0"/>
        </c:ser>
        <c:marker val="1"/>
        <c:axId val="63566602"/>
        <c:axId val="35228507"/>
      </c:lineChart>
      <c:catAx>
        <c:axId val="63566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5228507"/>
        <c:crosses val="autoZero"/>
        <c:auto val="1"/>
        <c:lblOffset val="100"/>
        <c:tickLblSkip val="1"/>
        <c:noMultiLvlLbl val="0"/>
      </c:catAx>
      <c:valAx>
        <c:axId val="352285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5666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46" sqref="A46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6.14062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C1" s="77"/>
      <c r="D1" s="78"/>
      <c r="F1" s="78"/>
    </row>
    <row r="2" spans="4:6" ht="12.75">
      <c r="D2" s="78"/>
      <c r="F2" s="78"/>
    </row>
    <row r="3" spans="4:6" ht="12.75">
      <c r="D3" s="78"/>
      <c r="F3" s="78"/>
    </row>
    <row r="4" spans="2:6" ht="13.5" thickBot="1">
      <c r="B4" s="78"/>
      <c r="C4" s="78"/>
      <c r="D4" s="78"/>
      <c r="E4" s="78"/>
      <c r="F4" s="78"/>
    </row>
    <row r="5" spans="1:13" ht="27" thickBot="1">
      <c r="A5" s="172" t="s">
        <v>128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9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80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7.25" thickTop="1">
      <c r="A8" s="86" t="s">
        <v>2</v>
      </c>
      <c r="B8" s="87">
        <v>1116600</v>
      </c>
      <c r="C8" s="87">
        <v>1361615</v>
      </c>
      <c r="D8" s="88">
        <f aca="true" t="shared" si="0" ref="D8:D41">(C8-B8)/B8*100</f>
        <v>21.942951818018987</v>
      </c>
      <c r="E8" s="88">
        <f aca="true" t="shared" si="1" ref="E8:E41">C8/C$43*100</f>
        <v>13.395639027709267</v>
      </c>
      <c r="F8" s="87">
        <v>2253098</v>
      </c>
      <c r="G8" s="87">
        <v>2753373</v>
      </c>
      <c r="H8" s="88">
        <f aca="true" t="shared" si="2" ref="H8:H43">(G8-F8)/F8*100</f>
        <v>22.203872179550114</v>
      </c>
      <c r="I8" s="88">
        <f aca="true" t="shared" si="3" ref="I8:I43">G8/G$43*100</f>
        <v>13.958252953764594</v>
      </c>
      <c r="J8" s="87">
        <v>13406459</v>
      </c>
      <c r="K8" s="87">
        <v>15539987</v>
      </c>
      <c r="L8" s="88">
        <f aca="true" t="shared" si="4" ref="L8:L43">(K8-J8)/J8*100</f>
        <v>15.914179874044295</v>
      </c>
      <c r="M8" s="89">
        <f aca="true" t="shared" si="5" ref="M8:M43">K8/K$43*100</f>
        <v>13.2220594396835</v>
      </c>
    </row>
    <row r="9" spans="1:13" ht="15.75">
      <c r="A9" s="90" t="s">
        <v>83</v>
      </c>
      <c r="B9" s="91">
        <v>832696</v>
      </c>
      <c r="C9" s="91">
        <v>1022043</v>
      </c>
      <c r="D9" s="92">
        <f t="shared" si="0"/>
        <v>22.73903081076407</v>
      </c>
      <c r="E9" s="92">
        <f t="shared" si="1"/>
        <v>10.0549120704436</v>
      </c>
      <c r="F9" s="91">
        <v>1681605</v>
      </c>
      <c r="G9" s="91">
        <v>2051658</v>
      </c>
      <c r="H9" s="92">
        <f t="shared" si="2"/>
        <v>22.005940753030586</v>
      </c>
      <c r="I9" s="92">
        <f t="shared" si="3"/>
        <v>10.400901490141278</v>
      </c>
      <c r="J9" s="91">
        <v>10002467</v>
      </c>
      <c r="K9" s="91">
        <v>11518717</v>
      </c>
      <c r="L9" s="92">
        <f t="shared" si="4"/>
        <v>15.158760333825647</v>
      </c>
      <c r="M9" s="93">
        <f t="shared" si="5"/>
        <v>9.800597699527858</v>
      </c>
    </row>
    <row r="10" spans="1:13" ht="14.25">
      <c r="A10" s="94" t="s">
        <v>3</v>
      </c>
      <c r="B10" s="95">
        <v>328218</v>
      </c>
      <c r="C10" s="95">
        <v>384096</v>
      </c>
      <c r="D10" s="96">
        <f t="shared" si="0"/>
        <v>17.024660439098405</v>
      </c>
      <c r="E10" s="96">
        <f t="shared" si="1"/>
        <v>3.7787563797307007</v>
      </c>
      <c r="F10" s="95">
        <v>626605</v>
      </c>
      <c r="G10" s="95">
        <v>774268</v>
      </c>
      <c r="H10" s="96">
        <f t="shared" si="2"/>
        <v>23.565563632591505</v>
      </c>
      <c r="I10" s="96">
        <f t="shared" si="3"/>
        <v>3.9251596489125897</v>
      </c>
      <c r="J10" s="95">
        <v>3667830</v>
      </c>
      <c r="K10" s="95">
        <v>4260188</v>
      </c>
      <c r="L10" s="96">
        <f t="shared" si="4"/>
        <v>16.150094197386466</v>
      </c>
      <c r="M10" s="97">
        <f t="shared" si="5"/>
        <v>3.6247429911123072</v>
      </c>
    </row>
    <row r="11" spans="1:13" ht="14.25">
      <c r="A11" s="94" t="s">
        <v>4</v>
      </c>
      <c r="B11" s="95">
        <v>173670</v>
      </c>
      <c r="C11" s="95">
        <v>237592</v>
      </c>
      <c r="D11" s="96">
        <f t="shared" si="0"/>
        <v>36.806587205619856</v>
      </c>
      <c r="E11" s="96">
        <f t="shared" si="1"/>
        <v>2.3374424252608117</v>
      </c>
      <c r="F11" s="95">
        <v>354246</v>
      </c>
      <c r="G11" s="95">
        <v>487844</v>
      </c>
      <c r="H11" s="96">
        <f t="shared" si="2"/>
        <v>37.713340447033985</v>
      </c>
      <c r="I11" s="96">
        <f t="shared" si="3"/>
        <v>2.473130213006496</v>
      </c>
      <c r="J11" s="95">
        <v>1969482</v>
      </c>
      <c r="K11" s="95">
        <v>2317901</v>
      </c>
      <c r="L11" s="96">
        <f t="shared" si="4"/>
        <v>17.690895372488807</v>
      </c>
      <c r="M11" s="97">
        <f t="shared" si="5"/>
        <v>1.972165407686752</v>
      </c>
    </row>
    <row r="12" spans="1:13" ht="14.25">
      <c r="A12" s="94" t="s">
        <v>5</v>
      </c>
      <c r="B12" s="95">
        <v>75851</v>
      </c>
      <c r="C12" s="95">
        <v>83171</v>
      </c>
      <c r="D12" s="96">
        <f t="shared" si="0"/>
        <v>9.650499004627493</v>
      </c>
      <c r="E12" s="96">
        <f t="shared" si="1"/>
        <v>0.8182406139574017</v>
      </c>
      <c r="F12" s="95">
        <v>153280</v>
      </c>
      <c r="G12" s="95">
        <v>170081</v>
      </c>
      <c r="H12" s="96">
        <f t="shared" si="2"/>
        <v>10.960986430062631</v>
      </c>
      <c r="I12" s="96">
        <f t="shared" si="3"/>
        <v>0.8622273918678057</v>
      </c>
      <c r="J12" s="95">
        <v>1045639</v>
      </c>
      <c r="K12" s="95">
        <v>1136356</v>
      </c>
      <c r="L12" s="96">
        <f t="shared" si="4"/>
        <v>8.675747557235336</v>
      </c>
      <c r="M12" s="97">
        <f t="shared" si="5"/>
        <v>0.9668583748905958</v>
      </c>
    </row>
    <row r="13" spans="1:13" ht="14.25">
      <c r="A13" s="94" t="s">
        <v>6</v>
      </c>
      <c r="B13" s="95">
        <v>80859</v>
      </c>
      <c r="C13" s="95">
        <v>102391</v>
      </c>
      <c r="D13" s="96">
        <f t="shared" si="0"/>
        <v>26.629070357041268</v>
      </c>
      <c r="E13" s="96">
        <f t="shared" si="1"/>
        <v>1.007327971332704</v>
      </c>
      <c r="F13" s="95">
        <v>158873</v>
      </c>
      <c r="G13" s="95">
        <v>201451</v>
      </c>
      <c r="H13" s="96">
        <f t="shared" si="2"/>
        <v>26.80002265960862</v>
      </c>
      <c r="I13" s="96">
        <f t="shared" si="3"/>
        <v>1.0212579319216217</v>
      </c>
      <c r="J13" s="95">
        <v>1106734</v>
      </c>
      <c r="K13" s="95">
        <v>1285887</v>
      </c>
      <c r="L13" s="96">
        <f t="shared" si="4"/>
        <v>16.18753919189254</v>
      </c>
      <c r="M13" s="97">
        <f t="shared" si="5"/>
        <v>1.094085493553907</v>
      </c>
    </row>
    <row r="14" spans="1:13" ht="14.25">
      <c r="A14" s="94" t="s">
        <v>7</v>
      </c>
      <c r="B14" s="95">
        <v>97934</v>
      </c>
      <c r="C14" s="95">
        <v>136054</v>
      </c>
      <c r="D14" s="96">
        <f t="shared" si="0"/>
        <v>38.92417342291748</v>
      </c>
      <c r="E14" s="96">
        <f t="shared" si="1"/>
        <v>1.3385063121924747</v>
      </c>
      <c r="F14" s="95">
        <v>195254</v>
      </c>
      <c r="G14" s="95">
        <v>251838</v>
      </c>
      <c r="H14" s="96">
        <f t="shared" si="2"/>
        <v>28.979687996148606</v>
      </c>
      <c r="I14" s="96">
        <f t="shared" si="3"/>
        <v>1.2766953505283039</v>
      </c>
      <c r="J14" s="95">
        <v>1239866</v>
      </c>
      <c r="K14" s="95">
        <v>1601068</v>
      </c>
      <c r="L14" s="96">
        <f t="shared" si="4"/>
        <v>29.13234172079886</v>
      </c>
      <c r="M14" s="97">
        <f t="shared" si="5"/>
        <v>1.3622544383708417</v>
      </c>
    </row>
    <row r="15" spans="1:13" ht="14.25">
      <c r="A15" s="94" t="s">
        <v>8</v>
      </c>
      <c r="B15" s="95">
        <v>24606</v>
      </c>
      <c r="C15" s="95">
        <v>15494</v>
      </c>
      <c r="D15" s="96">
        <f t="shared" si="0"/>
        <v>-37.03161830447858</v>
      </c>
      <c r="E15" s="96">
        <f t="shared" si="1"/>
        <v>0.15243077602356567</v>
      </c>
      <c r="F15" s="95">
        <v>44548</v>
      </c>
      <c r="G15" s="95">
        <v>27892</v>
      </c>
      <c r="H15" s="96">
        <f t="shared" si="2"/>
        <v>-37.38888390051181</v>
      </c>
      <c r="I15" s="96">
        <f t="shared" si="3"/>
        <v>0.1413987830150154</v>
      </c>
      <c r="J15" s="95">
        <v>214883</v>
      </c>
      <c r="K15" s="95">
        <v>172864</v>
      </c>
      <c r="L15" s="96">
        <f t="shared" si="4"/>
        <v>-19.554362141258267</v>
      </c>
      <c r="M15" s="97">
        <f t="shared" si="5"/>
        <v>0.14707979375925145</v>
      </c>
    </row>
    <row r="16" spans="1:13" ht="14.25">
      <c r="A16" s="94" t="s">
        <v>9</v>
      </c>
      <c r="B16" s="95">
        <v>45902</v>
      </c>
      <c r="C16" s="95">
        <v>55895</v>
      </c>
      <c r="D16" s="96">
        <f t="shared" si="0"/>
        <v>21.77029323341031</v>
      </c>
      <c r="E16" s="96">
        <f t="shared" si="1"/>
        <v>0.5498979105355107</v>
      </c>
      <c r="F16" s="95">
        <v>138646</v>
      </c>
      <c r="G16" s="95">
        <v>125672</v>
      </c>
      <c r="H16" s="96">
        <f t="shared" si="2"/>
        <v>-9.357644648962104</v>
      </c>
      <c r="I16" s="96">
        <f t="shared" si="3"/>
        <v>0.6370955062047547</v>
      </c>
      <c r="J16" s="95">
        <v>709054</v>
      </c>
      <c r="K16" s="95">
        <v>685755</v>
      </c>
      <c r="L16" s="96">
        <f t="shared" si="4"/>
        <v>-3.2859274469927535</v>
      </c>
      <c r="M16" s="97">
        <f t="shared" si="5"/>
        <v>0.58346852999685</v>
      </c>
    </row>
    <row r="17" spans="1:13" ht="14.25">
      <c r="A17" s="94" t="s">
        <v>10</v>
      </c>
      <c r="B17" s="95">
        <v>5655</v>
      </c>
      <c r="C17" s="95">
        <v>7350</v>
      </c>
      <c r="D17" s="96">
        <f t="shared" si="0"/>
        <v>29.973474801061005</v>
      </c>
      <c r="E17" s="96">
        <f t="shared" si="1"/>
        <v>0.07230968141043034</v>
      </c>
      <c r="F17" s="95">
        <v>10154</v>
      </c>
      <c r="G17" s="95">
        <v>12611</v>
      </c>
      <c r="H17" s="96">
        <f t="shared" si="2"/>
        <v>24.197360646050818</v>
      </c>
      <c r="I17" s="96">
        <f t="shared" si="3"/>
        <v>0.0639315951743281</v>
      </c>
      <c r="J17" s="95">
        <v>48975</v>
      </c>
      <c r="K17" s="95">
        <v>58701</v>
      </c>
      <c r="L17" s="96">
        <f t="shared" si="4"/>
        <v>19.859111791730474</v>
      </c>
      <c r="M17" s="97">
        <f t="shared" si="5"/>
        <v>0.04994522268061493</v>
      </c>
    </row>
    <row r="18" spans="1:13" ht="15.75">
      <c r="A18" s="90" t="s">
        <v>84</v>
      </c>
      <c r="B18" s="91">
        <v>79107</v>
      </c>
      <c r="C18" s="91">
        <v>85552</v>
      </c>
      <c r="D18" s="92">
        <f t="shared" si="0"/>
        <v>8.147193042335065</v>
      </c>
      <c r="E18" s="92">
        <f t="shared" si="1"/>
        <v>0.841665015513624</v>
      </c>
      <c r="F18" s="91">
        <v>158709</v>
      </c>
      <c r="G18" s="91">
        <v>195039</v>
      </c>
      <c r="H18" s="92">
        <f t="shared" si="2"/>
        <v>22.890951363816797</v>
      </c>
      <c r="I18" s="92">
        <f t="shared" si="3"/>
        <v>0.9887522314809117</v>
      </c>
      <c r="J18" s="91">
        <v>844369</v>
      </c>
      <c r="K18" s="91">
        <v>998638</v>
      </c>
      <c r="L18" s="92">
        <f t="shared" si="4"/>
        <v>18.27032967813835</v>
      </c>
      <c r="M18" s="93">
        <f t="shared" si="5"/>
        <v>0.8496822419945815</v>
      </c>
    </row>
    <row r="19" spans="1:13" ht="14.25">
      <c r="A19" s="94" t="s">
        <v>122</v>
      </c>
      <c r="B19" s="95">
        <v>79107</v>
      </c>
      <c r="C19" s="95">
        <v>85552</v>
      </c>
      <c r="D19" s="96">
        <f t="shared" si="0"/>
        <v>8.147193042335065</v>
      </c>
      <c r="E19" s="96">
        <f t="shared" si="1"/>
        <v>0.841665015513624</v>
      </c>
      <c r="F19" s="95">
        <v>158709</v>
      </c>
      <c r="G19" s="95">
        <v>195039</v>
      </c>
      <c r="H19" s="96">
        <f t="shared" si="2"/>
        <v>22.890951363816797</v>
      </c>
      <c r="I19" s="96">
        <f t="shared" si="3"/>
        <v>0.9887522314809117</v>
      </c>
      <c r="J19" s="95">
        <v>844369</v>
      </c>
      <c r="K19" s="95">
        <v>998638</v>
      </c>
      <c r="L19" s="96">
        <f t="shared" si="4"/>
        <v>18.27032967813835</v>
      </c>
      <c r="M19" s="97">
        <f t="shared" si="5"/>
        <v>0.8496822419945815</v>
      </c>
    </row>
    <row r="20" spans="1:13" ht="15.75">
      <c r="A20" s="90" t="s">
        <v>85</v>
      </c>
      <c r="B20" s="91">
        <v>204797</v>
      </c>
      <c r="C20" s="91">
        <v>254020</v>
      </c>
      <c r="D20" s="92">
        <f t="shared" si="0"/>
        <v>24.03502004423893</v>
      </c>
      <c r="E20" s="92">
        <f t="shared" si="1"/>
        <v>2.499061941752043</v>
      </c>
      <c r="F20" s="91">
        <v>412784</v>
      </c>
      <c r="G20" s="91">
        <v>506675</v>
      </c>
      <c r="H20" s="92">
        <f t="shared" si="2"/>
        <v>22.745794410636073</v>
      </c>
      <c r="I20" s="92">
        <f t="shared" si="3"/>
        <v>2.5685941626320425</v>
      </c>
      <c r="J20" s="91">
        <v>2559626</v>
      </c>
      <c r="K20" s="91">
        <v>3022629</v>
      </c>
      <c r="L20" s="92">
        <f t="shared" si="4"/>
        <v>18.08869733312601</v>
      </c>
      <c r="M20" s="93">
        <f t="shared" si="5"/>
        <v>2.5717769456377986</v>
      </c>
    </row>
    <row r="21" spans="1:13" ht="14.25">
      <c r="A21" s="94" t="s">
        <v>11</v>
      </c>
      <c r="B21" s="95">
        <v>204797</v>
      </c>
      <c r="C21" s="95">
        <v>254020</v>
      </c>
      <c r="D21" s="96">
        <f t="shared" si="0"/>
        <v>24.03502004423893</v>
      </c>
      <c r="E21" s="96">
        <f t="shared" si="1"/>
        <v>2.499061941752043</v>
      </c>
      <c r="F21" s="95">
        <v>412784</v>
      </c>
      <c r="G21" s="95">
        <v>506675</v>
      </c>
      <c r="H21" s="96">
        <f t="shared" si="2"/>
        <v>22.745794410636073</v>
      </c>
      <c r="I21" s="96">
        <f t="shared" si="3"/>
        <v>2.5685941626320425</v>
      </c>
      <c r="J21" s="95">
        <v>2559626</v>
      </c>
      <c r="K21" s="95">
        <v>3022629</v>
      </c>
      <c r="L21" s="96">
        <f t="shared" si="4"/>
        <v>18.08869733312601</v>
      </c>
      <c r="M21" s="97">
        <f t="shared" si="5"/>
        <v>2.5717769456377986</v>
      </c>
    </row>
    <row r="22" spans="1:13" ht="16.5">
      <c r="A22" s="98" t="s">
        <v>12</v>
      </c>
      <c r="B22" s="99">
        <v>6865144</v>
      </c>
      <c r="C22" s="99">
        <v>8554939</v>
      </c>
      <c r="D22" s="100">
        <f t="shared" si="0"/>
        <v>24.614123170613755</v>
      </c>
      <c r="E22" s="100">
        <f t="shared" si="1"/>
        <v>84.16393381981844</v>
      </c>
      <c r="F22" s="99">
        <v>13329523</v>
      </c>
      <c r="G22" s="99">
        <v>16505747</v>
      </c>
      <c r="H22" s="100">
        <f t="shared" si="2"/>
        <v>23.828489586611614</v>
      </c>
      <c r="I22" s="100">
        <f t="shared" si="3"/>
        <v>83.6760554479328</v>
      </c>
      <c r="J22" s="99">
        <v>83158784</v>
      </c>
      <c r="K22" s="99">
        <v>96696891</v>
      </c>
      <c r="L22" s="100">
        <f t="shared" si="4"/>
        <v>16.279827997484908</v>
      </c>
      <c r="M22" s="101">
        <f t="shared" si="5"/>
        <v>82.2736879017078</v>
      </c>
    </row>
    <row r="23" spans="1:13" ht="15.75">
      <c r="A23" s="90" t="s">
        <v>86</v>
      </c>
      <c r="B23" s="91">
        <v>636337</v>
      </c>
      <c r="C23" s="91">
        <v>839818</v>
      </c>
      <c r="D23" s="92">
        <f t="shared" si="0"/>
        <v>31.976924176969124</v>
      </c>
      <c r="E23" s="92">
        <f t="shared" si="1"/>
        <v>8.262173064319018</v>
      </c>
      <c r="F23" s="91">
        <v>1269110</v>
      </c>
      <c r="G23" s="91">
        <v>1640511</v>
      </c>
      <c r="H23" s="92">
        <f t="shared" si="2"/>
        <v>29.264681548486738</v>
      </c>
      <c r="I23" s="92">
        <f t="shared" si="3"/>
        <v>8.316587513363901</v>
      </c>
      <c r="J23" s="91">
        <v>7895319</v>
      </c>
      <c r="K23" s="91">
        <v>9458393</v>
      </c>
      <c r="L23" s="92">
        <f t="shared" si="4"/>
        <v>19.79747746734489</v>
      </c>
      <c r="M23" s="93">
        <f t="shared" si="5"/>
        <v>8.047589386650474</v>
      </c>
    </row>
    <row r="24" spans="1:13" ht="14.25">
      <c r="A24" s="94" t="s">
        <v>13</v>
      </c>
      <c r="B24" s="95">
        <v>476053</v>
      </c>
      <c r="C24" s="95">
        <v>630997</v>
      </c>
      <c r="D24" s="96">
        <f t="shared" si="0"/>
        <v>32.547636502658314</v>
      </c>
      <c r="E24" s="96">
        <f t="shared" si="1"/>
        <v>6.207781230059498</v>
      </c>
      <c r="F24" s="95">
        <v>954874</v>
      </c>
      <c r="G24" s="95">
        <v>1239366</v>
      </c>
      <c r="H24" s="96">
        <f t="shared" si="2"/>
        <v>29.79366911236456</v>
      </c>
      <c r="I24" s="96">
        <f t="shared" si="3"/>
        <v>6.282978779226574</v>
      </c>
      <c r="J24" s="95">
        <v>5700333</v>
      </c>
      <c r="K24" s="95">
        <v>6812791</v>
      </c>
      <c r="L24" s="96">
        <f t="shared" si="4"/>
        <v>19.515666891741237</v>
      </c>
      <c r="M24" s="97">
        <f t="shared" si="5"/>
        <v>5.796602503730589</v>
      </c>
    </row>
    <row r="25" spans="1:13" ht="14.25">
      <c r="A25" s="94" t="s">
        <v>14</v>
      </c>
      <c r="B25" s="95">
        <v>79688</v>
      </c>
      <c r="C25" s="95">
        <v>101939</v>
      </c>
      <c r="D25" s="96">
        <f t="shared" si="0"/>
        <v>27.922648328481074</v>
      </c>
      <c r="E25" s="96">
        <f t="shared" si="1"/>
        <v>1.0028811718772597</v>
      </c>
      <c r="F25" s="95">
        <v>155982</v>
      </c>
      <c r="G25" s="95">
        <v>192040</v>
      </c>
      <c r="H25" s="96">
        <f t="shared" si="2"/>
        <v>23.11676988370453</v>
      </c>
      <c r="I25" s="96">
        <f t="shared" si="3"/>
        <v>0.9735487699054768</v>
      </c>
      <c r="J25" s="95">
        <v>1079718</v>
      </c>
      <c r="K25" s="95">
        <v>1308363</v>
      </c>
      <c r="L25" s="96">
        <f t="shared" si="4"/>
        <v>21.176362716931642</v>
      </c>
      <c r="M25" s="97">
        <f t="shared" si="5"/>
        <v>1.1132089978378117</v>
      </c>
    </row>
    <row r="26" spans="1:13" ht="14.25">
      <c r="A26" s="94" t="s">
        <v>15</v>
      </c>
      <c r="B26" s="95">
        <v>80596</v>
      </c>
      <c r="C26" s="95">
        <v>106882</v>
      </c>
      <c r="D26" s="96">
        <f t="shared" si="0"/>
        <v>32.614521812496896</v>
      </c>
      <c r="E26" s="96">
        <f t="shared" si="1"/>
        <v>1.0515106623822605</v>
      </c>
      <c r="F26" s="95">
        <v>158254</v>
      </c>
      <c r="G26" s="95">
        <v>209105</v>
      </c>
      <c r="H26" s="96">
        <f t="shared" si="2"/>
        <v>32.1325211369065</v>
      </c>
      <c r="I26" s="96">
        <f t="shared" si="3"/>
        <v>1.0600599642318513</v>
      </c>
      <c r="J26" s="95">
        <v>1115268</v>
      </c>
      <c r="K26" s="95">
        <v>1337240</v>
      </c>
      <c r="L26" s="96">
        <f t="shared" si="4"/>
        <v>19.90301882596829</v>
      </c>
      <c r="M26" s="97">
        <f t="shared" si="5"/>
        <v>1.1377787359231615</v>
      </c>
    </row>
    <row r="27" spans="1:13" ht="15.75">
      <c r="A27" s="90" t="s">
        <v>87</v>
      </c>
      <c r="B27" s="91">
        <v>835821</v>
      </c>
      <c r="C27" s="91">
        <v>1194891</v>
      </c>
      <c r="D27" s="92">
        <f t="shared" si="0"/>
        <v>42.9601553442663</v>
      </c>
      <c r="E27" s="92">
        <f t="shared" si="1"/>
        <v>11.755399663971499</v>
      </c>
      <c r="F27" s="91">
        <v>1674183</v>
      </c>
      <c r="G27" s="91">
        <v>2411136</v>
      </c>
      <c r="H27" s="92">
        <f t="shared" si="2"/>
        <v>44.01866462626845</v>
      </c>
      <c r="I27" s="92">
        <f t="shared" si="3"/>
        <v>12.223278936027974</v>
      </c>
      <c r="J27" s="91">
        <v>10182116</v>
      </c>
      <c r="K27" s="91">
        <v>13457375</v>
      </c>
      <c r="L27" s="92">
        <f t="shared" si="4"/>
        <v>32.166781443071365</v>
      </c>
      <c r="M27" s="93">
        <f t="shared" si="5"/>
        <v>11.450087580646674</v>
      </c>
    </row>
    <row r="28" spans="1:13" ht="15">
      <c r="A28" s="94" t="s">
        <v>16</v>
      </c>
      <c r="B28" s="95">
        <v>835821</v>
      </c>
      <c r="C28" s="95">
        <v>1194891</v>
      </c>
      <c r="D28" s="96">
        <f t="shared" si="0"/>
        <v>42.9601553442663</v>
      </c>
      <c r="E28" s="96">
        <f t="shared" si="1"/>
        <v>11.755399663971499</v>
      </c>
      <c r="F28" s="95">
        <v>1674183</v>
      </c>
      <c r="G28" s="102">
        <v>2411136</v>
      </c>
      <c r="H28" s="96">
        <f t="shared" si="2"/>
        <v>44.01866462626845</v>
      </c>
      <c r="I28" s="96">
        <f t="shared" si="3"/>
        <v>12.223278936027974</v>
      </c>
      <c r="J28" s="95">
        <v>10182116</v>
      </c>
      <c r="K28" s="95">
        <v>13457375</v>
      </c>
      <c r="L28" s="96">
        <f t="shared" si="4"/>
        <v>32.166781443071365</v>
      </c>
      <c r="M28" s="97">
        <f t="shared" si="5"/>
        <v>11.450087580646674</v>
      </c>
    </row>
    <row r="29" spans="1:13" ht="15.75">
      <c r="A29" s="90" t="s">
        <v>88</v>
      </c>
      <c r="B29" s="91">
        <v>5392986</v>
      </c>
      <c r="C29" s="91">
        <v>6520230</v>
      </c>
      <c r="D29" s="92">
        <f t="shared" si="0"/>
        <v>20.902038314210348</v>
      </c>
      <c r="E29" s="92">
        <f t="shared" si="1"/>
        <v>64.14636109152792</v>
      </c>
      <c r="F29" s="91">
        <v>10386230</v>
      </c>
      <c r="G29" s="91">
        <v>12454100</v>
      </c>
      <c r="H29" s="92">
        <f t="shared" si="2"/>
        <v>19.909726628430143</v>
      </c>
      <c r="I29" s="92">
        <f t="shared" si="3"/>
        <v>63.13618899854092</v>
      </c>
      <c r="J29" s="91">
        <v>65081349</v>
      </c>
      <c r="K29" s="91">
        <v>73781125</v>
      </c>
      <c r="L29" s="92">
        <f t="shared" si="4"/>
        <v>13.36754098320857</v>
      </c>
      <c r="M29" s="93">
        <f t="shared" si="5"/>
        <v>62.77601263609283</v>
      </c>
    </row>
    <row r="30" spans="1:13" ht="14.25">
      <c r="A30" s="94" t="s">
        <v>17</v>
      </c>
      <c r="B30" s="95">
        <v>1139707</v>
      </c>
      <c r="C30" s="95">
        <v>1303744</v>
      </c>
      <c r="D30" s="96">
        <f t="shared" si="0"/>
        <v>14.39290975663043</v>
      </c>
      <c r="E30" s="96">
        <f t="shared" si="1"/>
        <v>12.826301126634027</v>
      </c>
      <c r="F30" s="95">
        <v>2299356</v>
      </c>
      <c r="G30" s="95">
        <v>2613474</v>
      </c>
      <c r="H30" s="96">
        <f t="shared" si="2"/>
        <v>13.661129464076026</v>
      </c>
      <c r="I30" s="96">
        <f t="shared" si="3"/>
        <v>13.249033523640627</v>
      </c>
      <c r="J30" s="95">
        <v>13496591</v>
      </c>
      <c r="K30" s="95">
        <v>14958272</v>
      </c>
      <c r="L30" s="96">
        <f t="shared" si="4"/>
        <v>10.830001442586502</v>
      </c>
      <c r="M30" s="97">
        <f t="shared" si="5"/>
        <v>12.72711241643596</v>
      </c>
    </row>
    <row r="31" spans="1:13" ht="14.25">
      <c r="A31" s="94" t="s">
        <v>135</v>
      </c>
      <c r="B31" s="95">
        <v>1435069</v>
      </c>
      <c r="C31" s="95">
        <v>1615440</v>
      </c>
      <c r="D31" s="96">
        <f t="shared" si="0"/>
        <v>12.5688033118965</v>
      </c>
      <c r="E31" s="96">
        <f t="shared" si="1"/>
        <v>15.892782549342257</v>
      </c>
      <c r="F31" s="95">
        <v>2824866</v>
      </c>
      <c r="G31" s="95">
        <v>3107359</v>
      </c>
      <c r="H31" s="96">
        <f t="shared" si="2"/>
        <v>10.000226559419103</v>
      </c>
      <c r="I31" s="96">
        <f t="shared" si="3"/>
        <v>15.752788648743557</v>
      </c>
      <c r="J31" s="95">
        <v>16056458</v>
      </c>
      <c r="K31" s="95">
        <v>17665301</v>
      </c>
      <c r="L31" s="96">
        <f t="shared" si="4"/>
        <v>10.019912237182073</v>
      </c>
      <c r="M31" s="97">
        <f t="shared" si="5"/>
        <v>15.03036391484114</v>
      </c>
    </row>
    <row r="32" spans="1:13" ht="14.25">
      <c r="A32" s="94" t="s">
        <v>136</v>
      </c>
      <c r="B32" s="95">
        <v>73229</v>
      </c>
      <c r="C32" s="95">
        <v>71420</v>
      </c>
      <c r="D32" s="96">
        <f t="shared" si="0"/>
        <v>-2.47033279165358</v>
      </c>
      <c r="E32" s="96">
        <f t="shared" si="1"/>
        <v>0.7026336661677463</v>
      </c>
      <c r="F32" s="95">
        <v>115481</v>
      </c>
      <c r="G32" s="95">
        <v>138714</v>
      </c>
      <c r="H32" s="96">
        <f t="shared" si="2"/>
        <v>20.11846104553996</v>
      </c>
      <c r="I32" s="96">
        <f t="shared" si="3"/>
        <v>0.7032120603450756</v>
      </c>
      <c r="J32" s="95">
        <v>1658831</v>
      </c>
      <c r="K32" s="95">
        <v>1141696</v>
      </c>
      <c r="L32" s="96">
        <f t="shared" si="4"/>
        <v>-31.174664567999994</v>
      </c>
      <c r="M32" s="97">
        <f t="shared" si="5"/>
        <v>0.9714018662981438</v>
      </c>
    </row>
    <row r="33" spans="1:13" ht="14.25">
      <c r="A33" s="94" t="s">
        <v>35</v>
      </c>
      <c r="B33" s="95">
        <v>709005</v>
      </c>
      <c r="C33" s="95">
        <v>744713</v>
      </c>
      <c r="D33" s="96">
        <f t="shared" si="0"/>
        <v>5.036353763372613</v>
      </c>
      <c r="E33" s="96">
        <f t="shared" si="1"/>
        <v>7.3265251390756205</v>
      </c>
      <c r="F33" s="95">
        <v>1332387</v>
      </c>
      <c r="G33" s="95">
        <v>1460669</v>
      </c>
      <c r="H33" s="96">
        <f t="shared" si="2"/>
        <v>9.62798346126163</v>
      </c>
      <c r="I33" s="96">
        <f t="shared" si="3"/>
        <v>7.404876630853276</v>
      </c>
      <c r="J33" s="95">
        <v>8780225</v>
      </c>
      <c r="K33" s="95">
        <v>9758821</v>
      </c>
      <c r="L33" s="96">
        <f t="shared" si="4"/>
        <v>11.145454700762224</v>
      </c>
      <c r="M33" s="97">
        <f t="shared" si="5"/>
        <v>8.303205872902698</v>
      </c>
    </row>
    <row r="34" spans="1:13" ht="14.25">
      <c r="A34" s="94" t="s">
        <v>34</v>
      </c>
      <c r="B34" s="95">
        <v>473176</v>
      </c>
      <c r="C34" s="95">
        <v>577454</v>
      </c>
      <c r="D34" s="96">
        <f t="shared" si="0"/>
        <v>22.037888650311935</v>
      </c>
      <c r="E34" s="96">
        <f t="shared" si="1"/>
        <v>5.681022417575326</v>
      </c>
      <c r="F34" s="95">
        <v>873891</v>
      </c>
      <c r="G34" s="95">
        <v>1123932</v>
      </c>
      <c r="H34" s="96">
        <f t="shared" si="2"/>
        <v>28.612378431635065</v>
      </c>
      <c r="I34" s="96">
        <f t="shared" si="3"/>
        <v>5.697784920107282</v>
      </c>
      <c r="J34" s="95">
        <v>5645340</v>
      </c>
      <c r="K34" s="95">
        <v>6605830</v>
      </c>
      <c r="L34" s="96">
        <f t="shared" si="4"/>
        <v>17.01385567565461</v>
      </c>
      <c r="M34" s="97">
        <f t="shared" si="5"/>
        <v>5.6205115814089455</v>
      </c>
    </row>
    <row r="35" spans="1:13" ht="14.25">
      <c r="A35" s="94" t="s">
        <v>18</v>
      </c>
      <c r="B35" s="95">
        <v>440498</v>
      </c>
      <c r="C35" s="95">
        <v>544429</v>
      </c>
      <c r="D35" s="96">
        <f t="shared" si="0"/>
        <v>23.59397772521101</v>
      </c>
      <c r="E35" s="96">
        <f t="shared" si="1"/>
        <v>5.356120753823017</v>
      </c>
      <c r="F35" s="95">
        <v>831417</v>
      </c>
      <c r="G35" s="95">
        <v>1052944</v>
      </c>
      <c r="H35" s="96">
        <f t="shared" si="2"/>
        <v>26.644511719149357</v>
      </c>
      <c r="I35" s="96">
        <f t="shared" si="3"/>
        <v>5.337910518534432</v>
      </c>
      <c r="J35" s="95">
        <v>4732411</v>
      </c>
      <c r="K35" s="95">
        <v>6018417</v>
      </c>
      <c r="L35" s="96">
        <f t="shared" si="4"/>
        <v>27.174436032711448</v>
      </c>
      <c r="M35" s="97">
        <f t="shared" si="5"/>
        <v>5.120716465644511</v>
      </c>
    </row>
    <row r="36" spans="1:13" ht="14.25">
      <c r="A36" s="94" t="s">
        <v>91</v>
      </c>
      <c r="B36" s="95">
        <v>801247</v>
      </c>
      <c r="C36" s="95">
        <v>1304984</v>
      </c>
      <c r="D36" s="96">
        <f t="shared" si="0"/>
        <v>62.86912774712417</v>
      </c>
      <c r="E36" s="96">
        <f t="shared" si="1"/>
        <v>12.838500310980821</v>
      </c>
      <c r="F36" s="95">
        <v>1483196</v>
      </c>
      <c r="G36" s="95">
        <v>2280072</v>
      </c>
      <c r="H36" s="96">
        <f t="shared" si="2"/>
        <v>53.72695179868339</v>
      </c>
      <c r="I36" s="96">
        <f t="shared" si="3"/>
        <v>11.55884862995168</v>
      </c>
      <c r="J36" s="95">
        <v>10544551</v>
      </c>
      <c r="K36" s="95">
        <v>13099205</v>
      </c>
      <c r="L36" s="96">
        <f t="shared" si="4"/>
        <v>24.227243056627067</v>
      </c>
      <c r="M36" s="97">
        <f t="shared" si="5"/>
        <v>11.1453418283168</v>
      </c>
    </row>
    <row r="37" spans="1:13" ht="14.25">
      <c r="A37" s="94" t="s">
        <v>19</v>
      </c>
      <c r="B37" s="95">
        <v>239545</v>
      </c>
      <c r="C37" s="95">
        <v>234698</v>
      </c>
      <c r="D37" s="96">
        <f t="shared" si="0"/>
        <v>-2.0234193992777976</v>
      </c>
      <c r="E37" s="96">
        <f t="shared" si="1"/>
        <v>2.308971103083698</v>
      </c>
      <c r="F37" s="95">
        <v>473114</v>
      </c>
      <c r="G37" s="95">
        <v>462637</v>
      </c>
      <c r="H37" s="96">
        <f t="shared" si="2"/>
        <v>-2.2144768491314992</v>
      </c>
      <c r="I37" s="96">
        <f t="shared" si="3"/>
        <v>2.3453430653132687</v>
      </c>
      <c r="J37" s="95">
        <v>3139097</v>
      </c>
      <c r="K37" s="95">
        <v>3205922</v>
      </c>
      <c r="L37" s="96">
        <f t="shared" si="4"/>
        <v>2.12879691197819</v>
      </c>
      <c r="M37" s="97">
        <f t="shared" si="5"/>
        <v>2.7277301610991698</v>
      </c>
    </row>
    <row r="38" spans="1:13" ht="14.25">
      <c r="A38" s="94" t="s">
        <v>95</v>
      </c>
      <c r="B38" s="95">
        <v>77441</v>
      </c>
      <c r="C38" s="95">
        <v>116375</v>
      </c>
      <c r="D38" s="96">
        <f t="shared" si="0"/>
        <v>50.27569375395462</v>
      </c>
      <c r="E38" s="96">
        <f t="shared" si="1"/>
        <v>1.1449032889984805</v>
      </c>
      <c r="F38" s="95">
        <v>143527</v>
      </c>
      <c r="G38" s="95">
        <v>202818</v>
      </c>
      <c r="H38" s="96">
        <f t="shared" si="2"/>
        <v>41.30999742208783</v>
      </c>
      <c r="I38" s="96">
        <f t="shared" si="3"/>
        <v>1.028187952586383</v>
      </c>
      <c r="J38" s="95">
        <v>980610</v>
      </c>
      <c r="K38" s="95">
        <v>1265187</v>
      </c>
      <c r="L38" s="96">
        <f t="shared" si="4"/>
        <v>29.020405665861045</v>
      </c>
      <c r="M38" s="97">
        <f t="shared" si="5"/>
        <v>1.076473083041501</v>
      </c>
    </row>
    <row r="39" spans="1:13" ht="14.25">
      <c r="A39" s="94" t="s">
        <v>89</v>
      </c>
      <c r="B39" s="95">
        <v>4070</v>
      </c>
      <c r="C39" s="95">
        <v>6972</v>
      </c>
      <c r="D39" s="96">
        <f t="shared" si="0"/>
        <v>71.3022113022113</v>
      </c>
      <c r="E39" s="96">
        <f t="shared" si="1"/>
        <v>0.06859089779503678</v>
      </c>
      <c r="F39" s="95">
        <v>8994</v>
      </c>
      <c r="G39" s="95">
        <v>11482</v>
      </c>
      <c r="H39" s="96">
        <f t="shared" si="2"/>
        <v>27.662886368690238</v>
      </c>
      <c r="I39" s="96">
        <f t="shared" si="3"/>
        <v>0.05820811797570655</v>
      </c>
      <c r="J39" s="95">
        <v>47234</v>
      </c>
      <c r="K39" s="95">
        <v>62477</v>
      </c>
      <c r="L39" s="96">
        <f t="shared" si="4"/>
        <v>32.271245289410174</v>
      </c>
      <c r="M39" s="97">
        <f t="shared" si="5"/>
        <v>0.053157998627225755</v>
      </c>
    </row>
    <row r="40" spans="1:13" ht="15.75">
      <c r="A40" s="103" t="s">
        <v>20</v>
      </c>
      <c r="B40" s="99">
        <v>202701</v>
      </c>
      <c r="C40" s="99">
        <v>248059</v>
      </c>
      <c r="D40" s="100">
        <f t="shared" si="0"/>
        <v>22.37680129846424</v>
      </c>
      <c r="E40" s="100">
        <f t="shared" si="1"/>
        <v>2.4404173144204</v>
      </c>
      <c r="F40" s="99">
        <v>473118</v>
      </c>
      <c r="G40" s="99">
        <v>543708</v>
      </c>
      <c r="H40" s="100">
        <f t="shared" si="2"/>
        <v>14.920167907371946</v>
      </c>
      <c r="I40" s="100">
        <f t="shared" si="3"/>
        <v>2.7563333398654812</v>
      </c>
      <c r="J40" s="99">
        <v>2705064</v>
      </c>
      <c r="K40" s="99">
        <v>3729464</v>
      </c>
      <c r="L40" s="100">
        <f t="shared" si="4"/>
        <v>37.86971398828272</v>
      </c>
      <c r="M40" s="101">
        <f t="shared" si="5"/>
        <v>3.1731812057603253</v>
      </c>
    </row>
    <row r="41" spans="1:13" ht="14.25">
      <c r="A41" s="94" t="s">
        <v>96</v>
      </c>
      <c r="B41" s="95">
        <v>202701</v>
      </c>
      <c r="C41" s="95">
        <v>248059</v>
      </c>
      <c r="D41" s="96">
        <f t="shared" si="0"/>
        <v>22.37680129846424</v>
      </c>
      <c r="E41" s="96">
        <f t="shared" si="1"/>
        <v>2.4404173144204</v>
      </c>
      <c r="F41" s="95">
        <v>473118</v>
      </c>
      <c r="G41" s="95">
        <v>543708</v>
      </c>
      <c r="H41" s="96">
        <f t="shared" si="2"/>
        <v>14.920167907371946</v>
      </c>
      <c r="I41" s="96">
        <f t="shared" si="3"/>
        <v>2.7563333398654812</v>
      </c>
      <c r="J41" s="95">
        <v>2705064</v>
      </c>
      <c r="K41" s="95">
        <v>3729464</v>
      </c>
      <c r="L41" s="96">
        <f t="shared" si="4"/>
        <v>37.86971398828272</v>
      </c>
      <c r="M41" s="97">
        <f t="shared" si="5"/>
        <v>3.1731812057603253</v>
      </c>
    </row>
    <row r="42" spans="1:13" ht="14.25">
      <c r="A42" s="138" t="s">
        <v>140</v>
      </c>
      <c r="B42" s="139"/>
      <c r="C42" s="139"/>
      <c r="D42" s="140"/>
      <c r="E42" s="141"/>
      <c r="F42" s="142">
        <f>F43-F44</f>
        <v>38445.98499999754</v>
      </c>
      <c r="G42" s="143">
        <f>G43-G44</f>
        <v>-77057.09499999508</v>
      </c>
      <c r="H42" s="144">
        <f t="shared" si="2"/>
        <v>-300.4294986849732</v>
      </c>
      <c r="I42" s="145">
        <f t="shared" si="3"/>
        <v>-0.39064174156287584</v>
      </c>
      <c r="J42" s="142">
        <f>J43-J44</f>
        <v>2646881.230000004</v>
      </c>
      <c r="K42" s="142">
        <f>K43-K44</f>
        <v>1564416.4000000209</v>
      </c>
      <c r="L42" s="144">
        <f t="shared" si="4"/>
        <v>-40.895859539567695</v>
      </c>
      <c r="M42" s="146">
        <f t="shared" si="5"/>
        <v>1.3310697511661982</v>
      </c>
    </row>
    <row r="43" spans="1:13" s="109" customFormat="1" ht="18" customHeight="1" thickBot="1">
      <c r="A43" s="104" t="s">
        <v>143</v>
      </c>
      <c r="B43" s="105">
        <v>8184445</v>
      </c>
      <c r="C43" s="105">
        <v>10164614</v>
      </c>
      <c r="D43" s="106">
        <f>(C43-B43)/B43*100</f>
        <v>24.19429784182067</v>
      </c>
      <c r="E43" s="107">
        <f>C43/C$43*100</f>
        <v>100</v>
      </c>
      <c r="F43" s="105">
        <v>16094184.984999998</v>
      </c>
      <c r="G43" s="108">
        <v>19725770.905000005</v>
      </c>
      <c r="H43" s="106">
        <f t="shared" si="2"/>
        <v>22.564584186056614</v>
      </c>
      <c r="I43" s="107">
        <f t="shared" si="3"/>
        <v>100</v>
      </c>
      <c r="J43" s="105">
        <v>101917188.23</v>
      </c>
      <c r="K43" s="105">
        <v>117530760.40000002</v>
      </c>
      <c r="L43" s="106">
        <f t="shared" si="4"/>
        <v>15.319861586805489</v>
      </c>
      <c r="M43" s="107">
        <f t="shared" si="5"/>
        <v>100</v>
      </c>
    </row>
    <row r="44" spans="6:11" ht="21.75" customHeight="1" hidden="1">
      <c r="F44" s="160">
        <v>16055739</v>
      </c>
      <c r="G44" s="75">
        <v>19802828</v>
      </c>
      <c r="J44" s="166">
        <v>99270307</v>
      </c>
      <c r="K44" s="167">
        <v>115966344</v>
      </c>
    </row>
    <row r="45" ht="19.5" customHeight="1"/>
    <row r="46" ht="24" customHeight="1">
      <c r="A46" s="75" t="s">
        <v>144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77</v>
      </c>
    </row>
    <row r="14" ht="12.75" customHeight="1"/>
    <row r="16" ht="12.75" customHeight="1"/>
    <row r="21" ht="15">
      <c r="C21" s="37" t="s">
        <v>78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3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12</v>
      </c>
    </row>
    <row r="2" ht="15">
      <c r="B2" s="37" t="s">
        <v>79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2">
      <selection activeCell="H76" sqref="H7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81</v>
      </c>
    </row>
    <row r="10" ht="12.75" customHeight="1"/>
    <row r="13" ht="12.75" customHeight="1"/>
    <row r="18" ht="15">
      <c r="B18" s="37" t="s">
        <v>80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34">
      <selection activeCell="D64" sqref="D6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131</v>
      </c>
      <c r="C1" s="17" t="s">
        <v>23</v>
      </c>
      <c r="D1" s="17" t="s">
        <v>24</v>
      </c>
      <c r="E1" s="17" t="s">
        <v>25</v>
      </c>
      <c r="F1" s="17" t="s">
        <v>26</v>
      </c>
      <c r="G1" s="17" t="s">
        <v>27</v>
      </c>
      <c r="H1" s="17" t="s">
        <v>28</v>
      </c>
      <c r="I1" s="17" t="s">
        <v>29</v>
      </c>
      <c r="J1" s="17" t="s">
        <v>30</v>
      </c>
      <c r="K1" s="17" t="s">
        <v>31</v>
      </c>
      <c r="L1" s="17" t="s">
        <v>0</v>
      </c>
      <c r="M1" s="17" t="s">
        <v>32</v>
      </c>
      <c r="N1" s="17" t="s">
        <v>33</v>
      </c>
      <c r="O1" s="18" t="s">
        <v>22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1391758</v>
      </c>
      <c r="D3" s="73">
        <v>1361615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>
        <v>2753373</v>
      </c>
    </row>
    <row r="4" spans="1:15" s="54" customFormat="1" ht="12.75">
      <c r="A4" s="19">
        <v>2010</v>
      </c>
      <c r="B4" s="22" t="s">
        <v>49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2.75">
      <c r="A5" s="53">
        <v>2011</v>
      </c>
      <c r="B5" s="22" t="s">
        <v>49</v>
      </c>
      <c r="C5" s="23">
        <v>390172</v>
      </c>
      <c r="D5" s="23">
        <v>384096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70">
        <v>774268</v>
      </c>
    </row>
    <row r="6" spans="1:15" s="54" customFormat="1" ht="12.75">
      <c r="A6" s="19">
        <v>2010</v>
      </c>
      <c r="B6" s="22" t="s">
        <v>50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2.75">
      <c r="A7" s="53">
        <v>2011</v>
      </c>
      <c r="B7" s="22" t="s">
        <v>50</v>
      </c>
      <c r="C7" s="23">
        <v>250252</v>
      </c>
      <c r="D7" s="23">
        <v>237592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70">
        <v>487844</v>
      </c>
    </row>
    <row r="8" spans="1:15" s="54" customFormat="1" ht="12.75">
      <c r="A8" s="19">
        <v>2010</v>
      </c>
      <c r="B8" s="22" t="s">
        <v>51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2.75">
      <c r="A9" s="53">
        <v>2011</v>
      </c>
      <c r="B9" s="22" t="s">
        <v>51</v>
      </c>
      <c r="C9" s="23">
        <v>86910</v>
      </c>
      <c r="D9" s="23">
        <v>83171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70">
        <v>170081</v>
      </c>
    </row>
    <row r="10" spans="1:15" s="54" customFormat="1" ht="12.75">
      <c r="A10" s="19">
        <v>2010</v>
      </c>
      <c r="B10" s="22" t="s">
        <v>52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2.75">
      <c r="A11" s="53">
        <v>2011</v>
      </c>
      <c r="B11" s="22" t="s">
        <v>52</v>
      </c>
      <c r="C11" s="23">
        <v>99060</v>
      </c>
      <c r="D11" s="23">
        <v>102391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70">
        <v>201451</v>
      </c>
    </row>
    <row r="12" spans="1:15" s="54" customFormat="1" ht="12.75">
      <c r="A12" s="19">
        <v>2010</v>
      </c>
      <c r="B12" s="22" t="s">
        <v>53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2.75">
      <c r="A13" s="53">
        <v>2011</v>
      </c>
      <c r="B13" s="22" t="s">
        <v>53</v>
      </c>
      <c r="C13" s="23">
        <v>115785</v>
      </c>
      <c r="D13" s="23">
        <v>136054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70">
        <v>251838</v>
      </c>
    </row>
    <row r="14" spans="1:15" s="54" customFormat="1" ht="12.75">
      <c r="A14" s="19">
        <v>2010</v>
      </c>
      <c r="B14" s="22" t="s">
        <v>54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2.75">
      <c r="A15" s="53">
        <v>2011</v>
      </c>
      <c r="B15" s="22" t="s">
        <v>54</v>
      </c>
      <c r="C15" s="23">
        <v>12399</v>
      </c>
      <c r="D15" s="23">
        <v>15494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0">
        <v>27892</v>
      </c>
    </row>
    <row r="16" spans="1:15" ht="12.75">
      <c r="A16" s="19">
        <v>2010</v>
      </c>
      <c r="B16" s="22" t="s">
        <v>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2.75">
      <c r="A17" s="53">
        <v>2011</v>
      </c>
      <c r="B17" s="22" t="s">
        <v>55</v>
      </c>
      <c r="C17" s="23">
        <v>69776</v>
      </c>
      <c r="D17" s="23">
        <v>55895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70">
        <v>125672</v>
      </c>
    </row>
    <row r="18" spans="1:15" ht="12.75">
      <c r="A18" s="19">
        <v>2010</v>
      </c>
      <c r="B18" s="22" t="s">
        <v>149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2.75">
      <c r="A19" s="53">
        <v>2011</v>
      </c>
      <c r="B19" s="22" t="s">
        <v>149</v>
      </c>
      <c r="C19" s="23">
        <v>5262</v>
      </c>
      <c r="D19" s="23">
        <v>7350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70">
        <v>12611</v>
      </c>
    </row>
    <row r="20" spans="1:15" ht="14.25">
      <c r="A20" s="19">
        <v>2010</v>
      </c>
      <c r="B20" s="22" t="s">
        <v>126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4.25">
      <c r="A21" s="53">
        <v>2011</v>
      </c>
      <c r="B21" s="22" t="s">
        <v>126</v>
      </c>
      <c r="C21" s="24">
        <v>109487</v>
      </c>
      <c r="D21" s="24">
        <v>85552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1">
        <v>195039</v>
      </c>
    </row>
    <row r="22" spans="1:15" ht="14.25">
      <c r="A22" s="19">
        <v>2010</v>
      </c>
      <c r="B22" s="22" t="s">
        <v>56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4.25">
      <c r="A23" s="53">
        <v>2011</v>
      </c>
      <c r="B23" s="22" t="s">
        <v>56</v>
      </c>
      <c r="C23" s="24">
        <v>252655</v>
      </c>
      <c r="D23" s="24">
        <v>254020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1">
        <v>506675</v>
      </c>
    </row>
    <row r="24" spans="1:15" ht="15">
      <c r="A24" s="19">
        <v>2010</v>
      </c>
      <c r="B24" s="20" t="s">
        <v>12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12</v>
      </c>
      <c r="C25" s="21">
        <v>7950808</v>
      </c>
      <c r="D25" s="21">
        <v>8554939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6">
        <v>16505747</v>
      </c>
    </row>
    <row r="26" spans="1:15" ht="12.75">
      <c r="A26" s="19">
        <v>2010</v>
      </c>
      <c r="B26" s="22" t="s">
        <v>57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2.75">
      <c r="A27" s="53">
        <v>2011</v>
      </c>
      <c r="B27" s="22" t="s">
        <v>57</v>
      </c>
      <c r="C27" s="23">
        <v>608369</v>
      </c>
      <c r="D27" s="23">
        <v>630997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0">
        <v>1239366</v>
      </c>
    </row>
    <row r="28" spans="1:15" ht="12.75">
      <c r="A28" s="19">
        <v>2010</v>
      </c>
      <c r="B28" s="22" t="s">
        <v>58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2.75">
      <c r="A29" s="53">
        <v>2011</v>
      </c>
      <c r="B29" s="22" t="s">
        <v>58</v>
      </c>
      <c r="C29" s="23">
        <v>90102</v>
      </c>
      <c r="D29" s="23">
        <v>101939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70">
        <v>192040</v>
      </c>
    </row>
    <row r="30" spans="1:15" s="54" customFormat="1" ht="12.75">
      <c r="A30" s="19">
        <v>2010</v>
      </c>
      <c r="B30" s="22" t="s">
        <v>59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2.75">
      <c r="A31" s="53">
        <v>2011</v>
      </c>
      <c r="B31" s="22" t="s">
        <v>59</v>
      </c>
      <c r="C31" s="23">
        <v>102223</v>
      </c>
      <c r="D31" s="23">
        <v>106882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70">
        <v>209105</v>
      </c>
    </row>
    <row r="32" spans="1:15" ht="14.25">
      <c r="A32" s="19">
        <v>2010</v>
      </c>
      <c r="B32" s="22" t="s">
        <v>92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4.25">
      <c r="A33" s="53">
        <v>2011</v>
      </c>
      <c r="B33" s="22" t="s">
        <v>92</v>
      </c>
      <c r="C33" s="24">
        <v>1216245</v>
      </c>
      <c r="D33" s="24">
        <v>1194891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72">
        <v>2411136</v>
      </c>
    </row>
    <row r="34" spans="1:15" ht="12.75">
      <c r="A34" s="19">
        <v>2010</v>
      </c>
      <c r="B34" s="22" t="s">
        <v>60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2.75">
      <c r="A35" s="53">
        <v>2011</v>
      </c>
      <c r="B35" s="22" t="s">
        <v>60</v>
      </c>
      <c r="C35" s="23">
        <v>1309731</v>
      </c>
      <c r="D35" s="23">
        <v>1303744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70">
        <v>2613474</v>
      </c>
    </row>
    <row r="36" spans="1:15" ht="12.75">
      <c r="A36" s="19">
        <v>2010</v>
      </c>
      <c r="B36" s="22" t="s">
        <v>134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2.75">
      <c r="A37" s="53">
        <v>2011</v>
      </c>
      <c r="B37" s="22" t="s">
        <v>134</v>
      </c>
      <c r="C37" s="23">
        <v>1491919</v>
      </c>
      <c r="D37" s="23">
        <v>1615440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70">
        <v>3107359</v>
      </c>
    </row>
    <row r="38" spans="1:15" ht="12.75">
      <c r="A38" s="19">
        <v>2010</v>
      </c>
      <c r="B38" s="22" t="s">
        <v>137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2.75">
      <c r="A39" s="53">
        <v>2011</v>
      </c>
      <c r="B39" s="22" t="s">
        <v>137</v>
      </c>
      <c r="C39" s="23">
        <v>67293</v>
      </c>
      <c r="D39" s="23">
        <v>71420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70">
        <v>138714</v>
      </c>
    </row>
    <row r="40" spans="1:15" ht="12.75">
      <c r="A40" s="19">
        <v>2010</v>
      </c>
      <c r="B40" s="22" t="s">
        <v>127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2.75">
      <c r="A41" s="53">
        <v>2011</v>
      </c>
      <c r="B41" s="22" t="s">
        <v>127</v>
      </c>
      <c r="C41" s="23">
        <v>715955</v>
      </c>
      <c r="D41" s="23">
        <v>744713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70">
        <v>1460669</v>
      </c>
    </row>
    <row r="42" spans="1:15" ht="12.75">
      <c r="A42" s="19">
        <v>2010</v>
      </c>
      <c r="B42" s="22" t="s">
        <v>61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2.75">
      <c r="A43" s="53">
        <v>2011</v>
      </c>
      <c r="B43" s="22" t="s">
        <v>61</v>
      </c>
      <c r="C43" s="23">
        <v>546478</v>
      </c>
      <c r="D43" s="23">
        <v>577454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70">
        <v>1123932</v>
      </c>
    </row>
    <row r="44" spans="1:15" ht="12.75">
      <c r="A44" s="19">
        <v>2010</v>
      </c>
      <c r="B44" s="22" t="s">
        <v>94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2.75">
      <c r="A45" s="53">
        <v>2011</v>
      </c>
      <c r="B45" s="22" t="s">
        <v>94</v>
      </c>
      <c r="C45" s="23">
        <v>508515</v>
      </c>
      <c r="D45" s="23">
        <v>544429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70">
        <v>1052944</v>
      </c>
    </row>
    <row r="46" spans="1:15" ht="12.75">
      <c r="A46" s="19">
        <v>2010</v>
      </c>
      <c r="B46" s="22" t="s">
        <v>93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2.75">
      <c r="A47" s="53">
        <v>2011</v>
      </c>
      <c r="B47" s="22" t="s">
        <v>93</v>
      </c>
      <c r="C47" s="23">
        <v>975088</v>
      </c>
      <c r="D47" s="23">
        <v>1304984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70">
        <v>2280072</v>
      </c>
    </row>
    <row r="48" spans="1:15" ht="12.75">
      <c r="A48" s="19">
        <v>2010</v>
      </c>
      <c r="B48" s="22" t="s">
        <v>62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2.75">
      <c r="A49" s="53">
        <v>2011</v>
      </c>
      <c r="B49" s="22" t="s">
        <v>62</v>
      </c>
      <c r="C49" s="23">
        <v>227939</v>
      </c>
      <c r="D49" s="23">
        <v>234698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70">
        <v>462637</v>
      </c>
    </row>
    <row r="50" spans="1:15" ht="12.75">
      <c r="A50" s="19">
        <v>2010</v>
      </c>
      <c r="B50" s="22" t="s">
        <v>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2.75">
      <c r="A51" s="53">
        <v>2011</v>
      </c>
      <c r="B51" s="22" t="s">
        <v>65</v>
      </c>
      <c r="C51" s="23">
        <v>86442</v>
      </c>
      <c r="D51" s="23">
        <v>116375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70">
        <v>202818</v>
      </c>
    </row>
    <row r="52" spans="1:15" ht="12.75">
      <c r="A52" s="19">
        <v>2010</v>
      </c>
      <c r="B52" s="22" t="s">
        <v>63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2.75">
      <c r="A53" s="53">
        <v>2011</v>
      </c>
      <c r="B53" s="22" t="s">
        <v>63</v>
      </c>
      <c r="C53" s="23">
        <v>4510</v>
      </c>
      <c r="D53" s="23">
        <v>6972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70">
        <v>11482</v>
      </c>
    </row>
    <row r="54" spans="1:15" ht="15">
      <c r="A54" s="19">
        <v>2010</v>
      </c>
      <c r="B54" s="20" t="s">
        <v>20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20</v>
      </c>
      <c r="C55" s="21">
        <v>295649</v>
      </c>
      <c r="D55" s="21">
        <v>248059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36">
        <v>543708</v>
      </c>
    </row>
    <row r="56" spans="1:15" ht="12.75">
      <c r="A56" s="19">
        <v>2010</v>
      </c>
      <c r="B56" s="22" t="s">
        <v>64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3.5" thickBot="1">
      <c r="A57" s="53">
        <v>2011</v>
      </c>
      <c r="B57" s="22" t="s">
        <v>64</v>
      </c>
      <c r="C57" s="23">
        <v>295649</v>
      </c>
      <c r="D57" s="23">
        <v>248059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70">
        <v>543708</v>
      </c>
    </row>
    <row r="58" spans="1:15" s="165" customFormat="1" ht="15" customHeight="1" thickBot="1">
      <c r="A58" s="161">
        <v>2002</v>
      </c>
      <c r="B58" s="162" t="s">
        <v>21</v>
      </c>
      <c r="C58" s="163">
        <v>2607319.6610000003</v>
      </c>
      <c r="D58" s="163">
        <v>2383772.9540000013</v>
      </c>
      <c r="E58" s="163">
        <v>2918943.521000001</v>
      </c>
      <c r="F58" s="163">
        <v>2742857.9220000007</v>
      </c>
      <c r="G58" s="163">
        <v>3000325.242999999</v>
      </c>
      <c r="H58" s="163">
        <v>2770693.8810000005</v>
      </c>
      <c r="I58" s="163">
        <v>3103851.862000001</v>
      </c>
      <c r="J58" s="163">
        <v>2975888.974000001</v>
      </c>
      <c r="K58" s="163">
        <v>3218206.861000001</v>
      </c>
      <c r="L58" s="163">
        <v>3501128.02</v>
      </c>
      <c r="M58" s="163">
        <v>3593604.8959999993</v>
      </c>
      <c r="N58" s="163">
        <v>3242495.233999999</v>
      </c>
      <c r="O58" s="164">
        <v>36059089.029</v>
      </c>
    </row>
    <row r="59" spans="1:15" s="165" customFormat="1" ht="15" customHeight="1" thickBot="1">
      <c r="A59" s="161">
        <v>2003</v>
      </c>
      <c r="B59" s="162" t="s">
        <v>21</v>
      </c>
      <c r="C59" s="163">
        <v>3533705.5820000004</v>
      </c>
      <c r="D59" s="163">
        <v>2923460.39</v>
      </c>
      <c r="E59" s="163">
        <v>3908255.9910000004</v>
      </c>
      <c r="F59" s="163">
        <v>3662183.449000002</v>
      </c>
      <c r="G59" s="163">
        <v>3860471.3</v>
      </c>
      <c r="H59" s="163">
        <v>3796113.5220000003</v>
      </c>
      <c r="I59" s="163">
        <v>4236114.264</v>
      </c>
      <c r="J59" s="163">
        <v>3828726.17</v>
      </c>
      <c r="K59" s="163">
        <v>4114677.5230000005</v>
      </c>
      <c r="L59" s="163">
        <v>4824388.259000002</v>
      </c>
      <c r="M59" s="163">
        <v>3969697.458000001</v>
      </c>
      <c r="N59" s="163">
        <v>4595042.393999998</v>
      </c>
      <c r="O59" s="164">
        <v>47252836.302000016</v>
      </c>
    </row>
    <row r="60" spans="1:15" s="165" customFormat="1" ht="15" customHeight="1" thickBot="1">
      <c r="A60" s="161">
        <v>2004</v>
      </c>
      <c r="B60" s="162" t="s">
        <v>21</v>
      </c>
      <c r="C60" s="163">
        <v>4619660.84</v>
      </c>
      <c r="D60" s="163">
        <v>3664503.0430000005</v>
      </c>
      <c r="E60" s="163">
        <v>5218042.176999998</v>
      </c>
      <c r="F60" s="163">
        <v>5072462.993999997</v>
      </c>
      <c r="G60" s="163">
        <v>5170061.604999999</v>
      </c>
      <c r="H60" s="163">
        <v>5284383.285999999</v>
      </c>
      <c r="I60" s="163">
        <v>5632138.798</v>
      </c>
      <c r="J60" s="163">
        <v>4707491.283999999</v>
      </c>
      <c r="K60" s="163">
        <v>5656283.520999999</v>
      </c>
      <c r="L60" s="163">
        <v>5867342.121</v>
      </c>
      <c r="M60" s="163">
        <v>5733908.976</v>
      </c>
      <c r="N60" s="163">
        <v>6540874.174999999</v>
      </c>
      <c r="O60" s="164">
        <v>63167152.81999999</v>
      </c>
    </row>
    <row r="61" spans="1:15" s="165" customFormat="1" ht="15" customHeight="1" thickBot="1">
      <c r="A61" s="161">
        <v>2005</v>
      </c>
      <c r="B61" s="162" t="s">
        <v>21</v>
      </c>
      <c r="C61" s="163">
        <v>4997279.724</v>
      </c>
      <c r="D61" s="163">
        <v>5651741.2519999975</v>
      </c>
      <c r="E61" s="163">
        <v>6591859.217999999</v>
      </c>
      <c r="F61" s="163">
        <v>6128131.877999999</v>
      </c>
      <c r="G61" s="163">
        <v>5977226.217</v>
      </c>
      <c r="H61" s="163">
        <v>6038534.367</v>
      </c>
      <c r="I61" s="163">
        <v>5763466.353000001</v>
      </c>
      <c r="J61" s="163">
        <v>5552867.211999998</v>
      </c>
      <c r="K61" s="163">
        <v>6814268.940999999</v>
      </c>
      <c r="L61" s="163">
        <v>6772178.569</v>
      </c>
      <c r="M61" s="163">
        <v>5942575.782000001</v>
      </c>
      <c r="N61" s="163">
        <v>7246278.630000002</v>
      </c>
      <c r="O61" s="164">
        <v>73476408.14299999</v>
      </c>
    </row>
    <row r="62" spans="1:15" s="165" customFormat="1" ht="15" customHeight="1" thickBot="1">
      <c r="A62" s="161">
        <v>2006</v>
      </c>
      <c r="B62" s="162" t="s">
        <v>21</v>
      </c>
      <c r="C62" s="163">
        <v>5133048.880999998</v>
      </c>
      <c r="D62" s="163">
        <v>6058251.279</v>
      </c>
      <c r="E62" s="163">
        <v>7411101.658999997</v>
      </c>
      <c r="F62" s="163">
        <v>6456090.261000001</v>
      </c>
      <c r="G62" s="163">
        <v>7041543.246999999</v>
      </c>
      <c r="H62" s="163">
        <v>7815434.6219999995</v>
      </c>
      <c r="I62" s="163">
        <v>7067411.478999999</v>
      </c>
      <c r="J62" s="163">
        <v>6811202.410000001</v>
      </c>
      <c r="K62" s="163">
        <v>7606551.095</v>
      </c>
      <c r="L62" s="163">
        <v>6888812.549000001</v>
      </c>
      <c r="M62" s="163">
        <v>8641474.556000004</v>
      </c>
      <c r="N62" s="163">
        <v>8603753.479999999</v>
      </c>
      <c r="O62" s="164">
        <v>85534675.518</v>
      </c>
    </row>
    <row r="63" spans="1:15" s="165" customFormat="1" ht="15" customHeight="1" thickBot="1">
      <c r="A63" s="161">
        <v>2007</v>
      </c>
      <c r="B63" s="162" t="s">
        <v>21</v>
      </c>
      <c r="C63" s="163">
        <v>6564559.7930000005</v>
      </c>
      <c r="D63" s="163">
        <v>7656951.608</v>
      </c>
      <c r="E63" s="163">
        <v>8957851.621000005</v>
      </c>
      <c r="F63" s="163">
        <v>8313312.004999998</v>
      </c>
      <c r="G63" s="163">
        <v>9147620.042000001</v>
      </c>
      <c r="H63" s="163">
        <v>8980247.437</v>
      </c>
      <c r="I63" s="163">
        <v>8937741.591000002</v>
      </c>
      <c r="J63" s="163">
        <v>8736689.092000002</v>
      </c>
      <c r="K63" s="163">
        <v>9038743.896</v>
      </c>
      <c r="L63" s="163">
        <v>9895216.622</v>
      </c>
      <c r="M63" s="163">
        <v>11318798.219999997</v>
      </c>
      <c r="N63" s="163">
        <v>9724017.977000004</v>
      </c>
      <c r="O63" s="164">
        <v>107271749.904</v>
      </c>
    </row>
    <row r="64" spans="1:15" s="165" customFormat="1" ht="15" customHeight="1" thickBot="1">
      <c r="A64" s="161">
        <v>2008</v>
      </c>
      <c r="B64" s="162" t="s">
        <v>21</v>
      </c>
      <c r="C64" s="163">
        <v>10632207.041</v>
      </c>
      <c r="D64" s="163">
        <v>11077899.120000005</v>
      </c>
      <c r="E64" s="163">
        <v>11428587.234000001</v>
      </c>
      <c r="F64" s="163">
        <v>11363963.502999999</v>
      </c>
      <c r="G64" s="163">
        <v>12477968.7</v>
      </c>
      <c r="H64" s="163">
        <v>11770634.384000003</v>
      </c>
      <c r="I64" s="163">
        <v>12595426.862999996</v>
      </c>
      <c r="J64" s="163">
        <v>11046830.086</v>
      </c>
      <c r="K64" s="163">
        <v>12793148.033999996</v>
      </c>
      <c r="L64" s="163">
        <v>9722708.79</v>
      </c>
      <c r="M64" s="163">
        <v>9395872.897000004</v>
      </c>
      <c r="N64" s="163">
        <v>7721948.974000001</v>
      </c>
      <c r="O64" s="164">
        <v>132027195.626</v>
      </c>
    </row>
    <row r="65" spans="1:15" s="165" customFormat="1" ht="15" customHeight="1" thickBot="1">
      <c r="A65" s="161">
        <v>2009</v>
      </c>
      <c r="B65" s="162" t="s">
        <v>21</v>
      </c>
      <c r="C65" s="163">
        <v>7885552.420000002</v>
      </c>
      <c r="D65" s="163">
        <v>8435121.586</v>
      </c>
      <c r="E65" s="163">
        <v>8157276.399</v>
      </c>
      <c r="F65" s="163">
        <v>7561913.466000001</v>
      </c>
      <c r="G65" s="163">
        <v>7347604.314000001</v>
      </c>
      <c r="H65" s="163">
        <v>8334561.708999999</v>
      </c>
      <c r="I65" s="163">
        <v>9056154.933</v>
      </c>
      <c r="J65" s="163">
        <v>7822707.143000001</v>
      </c>
      <c r="K65" s="163">
        <v>8480918.709</v>
      </c>
      <c r="L65" s="163">
        <v>10095247.819000004</v>
      </c>
      <c r="M65" s="163">
        <v>8903119.568999998</v>
      </c>
      <c r="N65" s="163">
        <v>10054828.131000003</v>
      </c>
      <c r="O65" s="164">
        <v>102135006.198</v>
      </c>
    </row>
    <row r="66" spans="1:15" s="165" customFormat="1" ht="15" customHeight="1" thickBot="1">
      <c r="A66" s="161">
        <v>2010</v>
      </c>
      <c r="B66" s="162" t="s">
        <v>21</v>
      </c>
      <c r="C66" s="163">
        <v>7831520.471999998</v>
      </c>
      <c r="D66" s="163">
        <v>8264159.439999999</v>
      </c>
      <c r="E66" s="163">
        <v>9887355.486999996</v>
      </c>
      <c r="F66" s="163">
        <v>9396576.027000004</v>
      </c>
      <c r="G66" s="163">
        <v>9795694.605</v>
      </c>
      <c r="H66" s="163">
        <v>9536602.183000004</v>
      </c>
      <c r="I66" s="163">
        <v>9571627.494</v>
      </c>
      <c r="J66" s="163">
        <v>8520880.23</v>
      </c>
      <c r="K66" s="163">
        <v>8910253.700999998</v>
      </c>
      <c r="L66" s="163">
        <v>10968916.843000002</v>
      </c>
      <c r="M66" s="163">
        <v>9438637.772</v>
      </c>
      <c r="N66" s="163">
        <v>11563765</v>
      </c>
      <c r="O66" s="164">
        <f>SUM(C66:N66)</f>
        <v>113685989.254</v>
      </c>
    </row>
    <row r="67" spans="1:15" s="165" customFormat="1" ht="15" customHeight="1" thickBot="1">
      <c r="A67" s="161">
        <v>2011</v>
      </c>
      <c r="B67" s="162" t="s">
        <v>21</v>
      </c>
      <c r="C67" s="163">
        <v>9561157</v>
      </c>
      <c r="D67" s="163">
        <v>10164614</v>
      </c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>
        <f>SUM(C67:N67)</f>
        <v>19725771</v>
      </c>
    </row>
    <row r="69" ht="12.75">
      <c r="B69" s="75" t="s">
        <v>144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10" sqref="F10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162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125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42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8" thickBot="1" thickTop="1">
      <c r="A8" s="58" t="s">
        <v>2</v>
      </c>
      <c r="B8" s="59">
        <f>'SEKTÖR (U S D)'!B8*1.5056</f>
        <v>1681152.96</v>
      </c>
      <c r="C8" s="59">
        <f>'SEKTÖR (U S D)'!C8*1.5905</f>
        <v>2165648.6575</v>
      </c>
      <c r="D8" s="152">
        <f aca="true" t="shared" si="0" ref="D8:D41">(C8-B8)/B8*100</f>
        <v>28.81925137258184</v>
      </c>
      <c r="E8" s="152">
        <f aca="true" t="shared" si="1" ref="E8:E41">C8/C$43*100</f>
        <v>13.395639027709269</v>
      </c>
      <c r="F8" s="59">
        <f>'SEKTÖR (U S D)'!F8*1.4859</f>
        <v>3347878.3182</v>
      </c>
      <c r="G8" s="59">
        <f>'SEKTÖR (U S D)'!G8*1.5755</f>
        <v>4337939.161499999</v>
      </c>
      <c r="H8" s="152">
        <f aca="true" t="shared" si="2" ref="H8:H43">(G8-F8)/F8*100</f>
        <v>29.572784587711944</v>
      </c>
      <c r="I8" s="152">
        <f aca="true" t="shared" si="3" ref="I8:I43">G8/G$43*100</f>
        <v>13.958252953764594</v>
      </c>
      <c r="J8" s="59">
        <f>'SEKTÖR (U S D)'!J8*1.5272</f>
        <v>20474344.1848</v>
      </c>
      <c r="K8" s="59">
        <f>'SEKTÖR (U S D)'!K8*1.5144</f>
        <v>23533756.3128</v>
      </c>
      <c r="L8" s="152">
        <f aca="true" t="shared" si="4" ref="L8:L43">(K8-J8)/J8*100</f>
        <v>14.942662389505434</v>
      </c>
      <c r="M8" s="152">
        <f aca="true" t="shared" si="5" ref="M8:M43">K8/K$43*100</f>
        <v>13.222059439683504</v>
      </c>
    </row>
    <row r="9" spans="1:13" s="65" customFormat="1" ht="15.75">
      <c r="A9" s="61" t="s">
        <v>83</v>
      </c>
      <c r="B9" s="62">
        <f>'SEKTÖR (U S D)'!B9*1.5056</f>
        <v>1253707.0976</v>
      </c>
      <c r="C9" s="62">
        <f>'SEKTÖR (U S D)'!C9*1.5905</f>
        <v>1625559.3915</v>
      </c>
      <c r="D9" s="63">
        <f t="shared" si="0"/>
        <v>29.660220845191454</v>
      </c>
      <c r="E9" s="63">
        <f t="shared" si="1"/>
        <v>10.0549120704436</v>
      </c>
      <c r="F9" s="62">
        <f>'SEKTÖR (U S D)'!F9*1.4859</f>
        <v>2498696.8695</v>
      </c>
      <c r="G9" s="62">
        <f>'SEKTÖR (U S D)'!G9*1.5755</f>
        <v>3232387.179</v>
      </c>
      <c r="H9" s="63">
        <f t="shared" si="2"/>
        <v>29.362917865535827</v>
      </c>
      <c r="I9" s="63">
        <f t="shared" si="3"/>
        <v>10.400901490141278</v>
      </c>
      <c r="J9" s="62">
        <f>'SEKTÖR (U S D)'!J9*1.5272</f>
        <v>15275767.6024</v>
      </c>
      <c r="K9" s="62">
        <f>'SEKTÖR (U S D)'!K9*1.5144</f>
        <v>17443945.0248</v>
      </c>
      <c r="L9" s="63">
        <f t="shared" si="4"/>
        <v>14.19357428597797</v>
      </c>
      <c r="M9" s="64">
        <f t="shared" si="5"/>
        <v>9.800597699527858</v>
      </c>
    </row>
    <row r="10" spans="1:13" ht="14.25">
      <c r="A10" s="45" t="s">
        <v>3</v>
      </c>
      <c r="B10" s="4">
        <f>'SEKTÖR (U S D)'!B10*1.5056</f>
        <v>494165.0208</v>
      </c>
      <c r="C10" s="4">
        <f>'SEKTÖR (U S D)'!C10*1.5905</f>
        <v>610904.688</v>
      </c>
      <c r="D10" s="34">
        <f t="shared" si="0"/>
        <v>23.623620103869555</v>
      </c>
      <c r="E10" s="34">
        <f t="shared" si="1"/>
        <v>3.7787563797307007</v>
      </c>
      <c r="F10" s="4">
        <f>'SEKTÖR (U S D)'!F10*1.4859</f>
        <v>931072.3695</v>
      </c>
      <c r="G10" s="4">
        <f>'SEKTÖR (U S D)'!G10*1.5755</f>
        <v>1219859.234</v>
      </c>
      <c r="H10" s="34">
        <f t="shared" si="2"/>
        <v>31.016586246145707</v>
      </c>
      <c r="I10" s="34">
        <f t="shared" si="3"/>
        <v>3.9251596489125897</v>
      </c>
      <c r="J10" s="4">
        <f>'SEKTÖR (U S D)'!J10*1.5272</f>
        <v>5601509.976</v>
      </c>
      <c r="K10" s="4">
        <f>'SEKTÖR (U S D)'!K10*1.5144</f>
        <v>6451628.7072</v>
      </c>
      <c r="L10" s="34">
        <f t="shared" si="4"/>
        <v>15.17659943198145</v>
      </c>
      <c r="M10" s="46">
        <f t="shared" si="5"/>
        <v>3.6247429911123077</v>
      </c>
    </row>
    <row r="11" spans="1:13" ht="14.25">
      <c r="A11" s="45" t="s">
        <v>4</v>
      </c>
      <c r="B11" s="4">
        <f>'SEKTÖR (U S D)'!B11*1.5056</f>
        <v>261477.552</v>
      </c>
      <c r="C11" s="4">
        <f>'SEKTÖR (U S D)'!C11*1.5905</f>
        <v>377890.076</v>
      </c>
      <c r="D11" s="34">
        <f t="shared" si="0"/>
        <v>44.52103941985811</v>
      </c>
      <c r="E11" s="34">
        <f t="shared" si="1"/>
        <v>2.3374424252608117</v>
      </c>
      <c r="F11" s="4">
        <f>'SEKTÖR (U S D)'!F11*1.4859</f>
        <v>526374.1314</v>
      </c>
      <c r="G11" s="4">
        <f>'SEKTÖR (U S D)'!G11*1.5755</f>
        <v>768598.222</v>
      </c>
      <c r="H11" s="34">
        <f t="shared" si="2"/>
        <v>46.017476192410015</v>
      </c>
      <c r="I11" s="34">
        <f t="shared" si="3"/>
        <v>2.473130213006496</v>
      </c>
      <c r="J11" s="4">
        <f>'SEKTÖR (U S D)'!J11*1.5272</f>
        <v>3007792.9104</v>
      </c>
      <c r="K11" s="4">
        <f>'SEKTÖR (U S D)'!K11*1.5144</f>
        <v>3510229.2744</v>
      </c>
      <c r="L11" s="34">
        <f t="shared" si="4"/>
        <v>16.704486610854538</v>
      </c>
      <c r="M11" s="46">
        <f t="shared" si="5"/>
        <v>1.972165407686752</v>
      </c>
    </row>
    <row r="12" spans="1:13" ht="14.25">
      <c r="A12" s="45" t="s">
        <v>5</v>
      </c>
      <c r="B12" s="4">
        <f>'SEKTÖR (U S D)'!B12*1.5056</f>
        <v>114201.2656</v>
      </c>
      <c r="C12" s="4">
        <f>'SEKTÖR (U S D)'!C12*1.5905</f>
        <v>132283.4755</v>
      </c>
      <c r="D12" s="34">
        <f t="shared" si="0"/>
        <v>15.833633546001613</v>
      </c>
      <c r="E12" s="34">
        <f t="shared" si="1"/>
        <v>0.8182406139574017</v>
      </c>
      <c r="F12" s="4">
        <f>'SEKTÖR (U S D)'!F12*1.4859</f>
        <v>227758.752</v>
      </c>
      <c r="G12" s="4">
        <f>'SEKTÖR (U S D)'!G12*1.5755</f>
        <v>267962.61549999996</v>
      </c>
      <c r="H12" s="34">
        <f t="shared" si="2"/>
        <v>17.651951087262695</v>
      </c>
      <c r="I12" s="34">
        <f t="shared" si="3"/>
        <v>0.8622273918678057</v>
      </c>
      <c r="J12" s="4">
        <f>'SEKTÖR (U S D)'!J12*1.5272</f>
        <v>1596899.8808</v>
      </c>
      <c r="K12" s="4">
        <f>'SEKTÖR (U S D)'!K12*1.5144</f>
        <v>1720897.5263999999</v>
      </c>
      <c r="L12" s="34">
        <f t="shared" si="4"/>
        <v>7.764897918201406</v>
      </c>
      <c r="M12" s="46">
        <f t="shared" si="5"/>
        <v>0.9668583748905958</v>
      </c>
    </row>
    <row r="13" spans="1:13" ht="14.25">
      <c r="A13" s="45" t="s">
        <v>6</v>
      </c>
      <c r="B13" s="4">
        <f>'SEKTÖR (U S D)'!B13*1.5056</f>
        <v>121741.3104</v>
      </c>
      <c r="C13" s="4">
        <f>'SEKTÖR (U S D)'!C13*1.5905</f>
        <v>162852.8855</v>
      </c>
      <c r="D13" s="34">
        <f t="shared" si="0"/>
        <v>33.769617695851586</v>
      </c>
      <c r="E13" s="34">
        <f t="shared" si="1"/>
        <v>1.007327971332704</v>
      </c>
      <c r="F13" s="4">
        <f>'SEKTÖR (U S D)'!F13*1.4859</f>
        <v>236069.3907</v>
      </c>
      <c r="G13" s="4">
        <f>'SEKTÖR (U S D)'!G13*1.5755</f>
        <v>317386.05049999995</v>
      </c>
      <c r="H13" s="34">
        <f t="shared" si="2"/>
        <v>34.4460836531485</v>
      </c>
      <c r="I13" s="34">
        <f t="shared" si="3"/>
        <v>1.0212579319216215</v>
      </c>
      <c r="J13" s="4">
        <f>'SEKTÖR (U S D)'!J13*1.5272</f>
        <v>1690204.1648</v>
      </c>
      <c r="K13" s="4">
        <f>'SEKTÖR (U S D)'!K13*1.5144</f>
        <v>1947347.2728</v>
      </c>
      <c r="L13" s="34">
        <f t="shared" si="4"/>
        <v>15.213730586826916</v>
      </c>
      <c r="M13" s="46">
        <f t="shared" si="5"/>
        <v>1.094085493553907</v>
      </c>
    </row>
    <row r="14" spans="1:13" ht="14.25">
      <c r="A14" s="45" t="s">
        <v>7</v>
      </c>
      <c r="B14" s="4">
        <f>'SEKTÖR (U S D)'!B14*1.5056</f>
        <v>147449.4304</v>
      </c>
      <c r="C14" s="4">
        <f>'SEKTÖR (U S D)'!C14*1.5905</f>
        <v>216393.88700000002</v>
      </c>
      <c r="D14" s="34">
        <f t="shared" si="0"/>
        <v>46.75803522127408</v>
      </c>
      <c r="E14" s="34">
        <f t="shared" si="1"/>
        <v>1.338506312192475</v>
      </c>
      <c r="F14" s="4">
        <f>'SEKTÖR (U S D)'!F14*1.4859</f>
        <v>290127.9186</v>
      </c>
      <c r="G14" s="4">
        <f>'SEKTÖR (U S D)'!G14*1.5755</f>
        <v>396770.769</v>
      </c>
      <c r="H14" s="34">
        <f t="shared" si="2"/>
        <v>36.757183146868655</v>
      </c>
      <c r="I14" s="34">
        <f t="shared" si="3"/>
        <v>1.2766953505283039</v>
      </c>
      <c r="J14" s="4">
        <f>'SEKTÖR (U S D)'!J14*1.5272</f>
        <v>1893523.3551999999</v>
      </c>
      <c r="K14" s="4">
        <f>'SEKTÖR (U S D)'!K14*1.5144</f>
        <v>2424657.3792</v>
      </c>
      <c r="L14" s="34">
        <f t="shared" si="4"/>
        <v>28.050038175731924</v>
      </c>
      <c r="M14" s="46">
        <f t="shared" si="5"/>
        <v>1.3622544383708417</v>
      </c>
    </row>
    <row r="15" spans="1:13" ht="14.25">
      <c r="A15" s="45" t="s">
        <v>8</v>
      </c>
      <c r="B15" s="4">
        <f>'SEKTÖR (U S D)'!B15*1.5056</f>
        <v>37046.793600000005</v>
      </c>
      <c r="C15" s="4">
        <f>'SEKTÖR (U S D)'!C15*1.5905</f>
        <v>24643.207000000002</v>
      </c>
      <c r="D15" s="34">
        <f t="shared" si="0"/>
        <v>-33.4808640497298</v>
      </c>
      <c r="E15" s="34">
        <f t="shared" si="1"/>
        <v>0.1524307760235657</v>
      </c>
      <c r="F15" s="4">
        <f>'SEKTÖR (U S D)'!F15*1.4859</f>
        <v>66193.8732</v>
      </c>
      <c r="G15" s="4">
        <f>'SEKTÖR (U S D)'!G15*1.5755</f>
        <v>43943.846</v>
      </c>
      <c r="H15" s="34">
        <f t="shared" si="2"/>
        <v>-33.613423908241714</v>
      </c>
      <c r="I15" s="34">
        <f t="shared" si="3"/>
        <v>0.1413987830150154</v>
      </c>
      <c r="J15" s="4">
        <f>'SEKTÖR (U S D)'!J15*1.5272</f>
        <v>328169.31759999995</v>
      </c>
      <c r="K15" s="4">
        <f>'SEKTÖR (U S D)'!K15*1.5144</f>
        <v>261785.2416</v>
      </c>
      <c r="L15" s="34">
        <f t="shared" si="4"/>
        <v>-20.22860530822518</v>
      </c>
      <c r="M15" s="46">
        <f t="shared" si="5"/>
        <v>0.14707979375925148</v>
      </c>
    </row>
    <row r="16" spans="1:13" ht="14.25">
      <c r="A16" s="45" t="s">
        <v>9</v>
      </c>
      <c r="B16" s="4">
        <f>'SEKTÖR (U S D)'!B16*1.5056</f>
        <v>69110.0512</v>
      </c>
      <c r="C16" s="4">
        <f>'SEKTÖR (U S D)'!C16*1.5905</f>
        <v>88900.9975</v>
      </c>
      <c r="D16" s="34">
        <f t="shared" si="0"/>
        <v>28.636856660294292</v>
      </c>
      <c r="E16" s="34">
        <f t="shared" si="1"/>
        <v>0.5498979105355107</v>
      </c>
      <c r="F16" s="4">
        <f>'SEKTÖR (U S D)'!F16*1.4859</f>
        <v>206014.0914</v>
      </c>
      <c r="G16" s="4">
        <f>'SEKTÖR (U S D)'!G16*1.5755</f>
        <v>197996.23599999998</v>
      </c>
      <c r="H16" s="34">
        <f t="shared" si="2"/>
        <v>-3.8918965909144747</v>
      </c>
      <c r="I16" s="34">
        <f t="shared" si="3"/>
        <v>0.6370955062047547</v>
      </c>
      <c r="J16" s="4">
        <f>'SEKTÖR (U S D)'!J16*1.5272</f>
        <v>1082867.2688</v>
      </c>
      <c r="K16" s="4">
        <f>'SEKTÖR (U S D)'!K16*1.5144</f>
        <v>1038507.372</v>
      </c>
      <c r="L16" s="34">
        <f t="shared" si="4"/>
        <v>-4.0965220833720695</v>
      </c>
      <c r="M16" s="46">
        <f t="shared" si="5"/>
        <v>0.5834685299968501</v>
      </c>
    </row>
    <row r="17" spans="1:13" ht="14.25">
      <c r="A17" s="45" t="s">
        <v>10</v>
      </c>
      <c r="B17" s="4">
        <f>'SEKTÖR (U S D)'!B17*1.5056</f>
        <v>8514.168</v>
      </c>
      <c r="C17" s="4">
        <f>'SEKTÖR (U S D)'!C17*1.5905</f>
        <v>11690.175000000001</v>
      </c>
      <c r="D17" s="34">
        <f t="shared" si="0"/>
        <v>37.302611364962516</v>
      </c>
      <c r="E17" s="34">
        <f t="shared" si="1"/>
        <v>0.07230968141043036</v>
      </c>
      <c r="F17" s="4">
        <f>'SEKTÖR (U S D)'!F17*1.4859</f>
        <v>15087.8286</v>
      </c>
      <c r="G17" s="4">
        <f>'SEKTÖR (U S D)'!G17*1.5755</f>
        <v>19868.6305</v>
      </c>
      <c r="H17" s="34">
        <f t="shared" si="2"/>
        <v>31.686480717311426</v>
      </c>
      <c r="I17" s="34">
        <f t="shared" si="3"/>
        <v>0.06393159517432812</v>
      </c>
      <c r="J17" s="4">
        <f>'SEKTÖR (U S D)'!J17*1.5272</f>
        <v>74794.62</v>
      </c>
      <c r="K17" s="4">
        <f>'SEKTÖR (U S D)'!K17*1.5144</f>
        <v>88896.7944</v>
      </c>
      <c r="L17" s="34">
        <f t="shared" si="4"/>
        <v>18.854530446173808</v>
      </c>
      <c r="M17" s="46">
        <f t="shared" si="5"/>
        <v>0.04994522268061493</v>
      </c>
    </row>
    <row r="18" spans="1:13" s="65" customFormat="1" ht="15.75">
      <c r="A18" s="43" t="s">
        <v>84</v>
      </c>
      <c r="B18" s="3">
        <f>'SEKTÖR (U S D)'!B18*1.5056</f>
        <v>119103.4992</v>
      </c>
      <c r="C18" s="3">
        <f>'SEKTÖR (U S D)'!C18*1.5905</f>
        <v>136070.456</v>
      </c>
      <c r="D18" s="33">
        <f t="shared" si="0"/>
        <v>14.245556943300958</v>
      </c>
      <c r="E18" s="33">
        <f t="shared" si="1"/>
        <v>0.841665015513624</v>
      </c>
      <c r="F18" s="3">
        <f>'SEKTÖR (U S D)'!F18*1.4859</f>
        <v>235825.7031</v>
      </c>
      <c r="G18" s="3">
        <f>'SEKTÖR (U S D)'!G18*1.5755</f>
        <v>307283.9445</v>
      </c>
      <c r="H18" s="33">
        <f t="shared" si="2"/>
        <v>30.30129475314176</v>
      </c>
      <c r="I18" s="33">
        <f t="shared" si="3"/>
        <v>0.9887522314809118</v>
      </c>
      <c r="J18" s="3">
        <f>'SEKTÖR (U S D)'!J18*1.5272</f>
        <v>1289520.3368</v>
      </c>
      <c r="K18" s="3">
        <f>'SEKTÖR (U S D)'!K18*1.5144</f>
        <v>1512337.3872</v>
      </c>
      <c r="L18" s="33">
        <f t="shared" si="4"/>
        <v>17.279064473921377</v>
      </c>
      <c r="M18" s="44">
        <f t="shared" si="5"/>
        <v>0.8496822419945818</v>
      </c>
    </row>
    <row r="19" spans="1:13" ht="14.25">
      <c r="A19" s="45" t="s">
        <v>122</v>
      </c>
      <c r="B19" s="4">
        <f>'SEKTÖR (U S D)'!B19*1.5056</f>
        <v>119103.4992</v>
      </c>
      <c r="C19" s="4">
        <f>'SEKTÖR (U S D)'!C19*1.5905</f>
        <v>136070.456</v>
      </c>
      <c r="D19" s="34">
        <f t="shared" si="0"/>
        <v>14.245556943300958</v>
      </c>
      <c r="E19" s="34">
        <f t="shared" si="1"/>
        <v>0.841665015513624</v>
      </c>
      <c r="F19" s="4">
        <f>'SEKTÖR (U S D)'!F19*1.4859</f>
        <v>235825.7031</v>
      </c>
      <c r="G19" s="4">
        <f>'SEKTÖR (U S D)'!G19*1.5755</f>
        <v>307283.9445</v>
      </c>
      <c r="H19" s="34">
        <f t="shared" si="2"/>
        <v>30.30129475314176</v>
      </c>
      <c r="I19" s="34">
        <f t="shared" si="3"/>
        <v>0.9887522314809118</v>
      </c>
      <c r="J19" s="4">
        <f>'SEKTÖR (U S D)'!J19*1.5272</f>
        <v>1289520.3368</v>
      </c>
      <c r="K19" s="4">
        <f>'SEKTÖR (U S D)'!K19*1.5144</f>
        <v>1512337.3872</v>
      </c>
      <c r="L19" s="34">
        <f t="shared" si="4"/>
        <v>17.279064473921377</v>
      </c>
      <c r="M19" s="46">
        <f t="shared" si="5"/>
        <v>0.8496822419945818</v>
      </c>
    </row>
    <row r="20" spans="1:13" s="65" customFormat="1" ht="15.75">
      <c r="A20" s="43" t="s">
        <v>85</v>
      </c>
      <c r="B20" s="3">
        <f>'SEKTÖR (U S D)'!B20*1.5056</f>
        <v>308342.3632</v>
      </c>
      <c r="C20" s="3">
        <f>'SEKTÖR (U S D)'!C20*1.5905</f>
        <v>404018.81</v>
      </c>
      <c r="D20" s="33">
        <f t="shared" si="0"/>
        <v>31.029290236691022</v>
      </c>
      <c r="E20" s="33">
        <f t="shared" si="1"/>
        <v>2.499061941752043</v>
      </c>
      <c r="F20" s="3">
        <f>'SEKTÖR (U S D)'!F20*1.4859</f>
        <v>613355.7456</v>
      </c>
      <c r="G20" s="3">
        <f>'SEKTÖR (U S D)'!G20*1.5755</f>
        <v>798266.4624999999</v>
      </c>
      <c r="H20" s="33">
        <f t="shared" si="2"/>
        <v>30.147384813215627</v>
      </c>
      <c r="I20" s="33">
        <f t="shared" si="3"/>
        <v>2.5685941626320425</v>
      </c>
      <c r="J20" s="3">
        <f>'SEKTÖR (U S D)'!J20*1.5272</f>
        <v>3909060.8271999997</v>
      </c>
      <c r="K20" s="3">
        <f>'SEKTÖR (U S D)'!K20*1.5144</f>
        <v>4577469.3576</v>
      </c>
      <c r="L20" s="33">
        <f t="shared" si="4"/>
        <v>17.098954453435066</v>
      </c>
      <c r="M20" s="44">
        <f t="shared" si="5"/>
        <v>2.571776945637799</v>
      </c>
    </row>
    <row r="21" spans="1:13" ht="15" thickBot="1">
      <c r="A21" s="45" t="s">
        <v>11</v>
      </c>
      <c r="B21" s="4">
        <f>'SEKTÖR (U S D)'!B21*1.5056</f>
        <v>308342.3632</v>
      </c>
      <c r="C21" s="4">
        <f>'SEKTÖR (U S D)'!C21*1.5905</f>
        <v>404018.81</v>
      </c>
      <c r="D21" s="34">
        <f t="shared" si="0"/>
        <v>31.029290236691022</v>
      </c>
      <c r="E21" s="34">
        <f t="shared" si="1"/>
        <v>2.499061941752043</v>
      </c>
      <c r="F21" s="4">
        <f>'SEKTÖR (U S D)'!F21*1.4859</f>
        <v>613355.7456</v>
      </c>
      <c r="G21" s="4">
        <f>'SEKTÖR (U S D)'!G21*1.5755</f>
        <v>798266.4624999999</v>
      </c>
      <c r="H21" s="34">
        <f t="shared" si="2"/>
        <v>30.147384813215627</v>
      </c>
      <c r="I21" s="34">
        <f t="shared" si="3"/>
        <v>2.5685941626320425</v>
      </c>
      <c r="J21" s="4">
        <f>'SEKTÖR (U S D)'!J21*1.5272</f>
        <v>3909060.8271999997</v>
      </c>
      <c r="K21" s="4">
        <f>'SEKTÖR (U S D)'!K21*1.5144</f>
        <v>4577469.3576</v>
      </c>
      <c r="L21" s="34">
        <f t="shared" si="4"/>
        <v>17.098954453435066</v>
      </c>
      <c r="M21" s="46">
        <f t="shared" si="5"/>
        <v>2.571776945637799</v>
      </c>
    </row>
    <row r="22" spans="1:13" ht="18" thickBot="1" thickTop="1">
      <c r="A22" s="52" t="s">
        <v>12</v>
      </c>
      <c r="B22" s="59">
        <f>'SEKTÖR (U S D)'!B22*1.5056</f>
        <v>10336160.806400001</v>
      </c>
      <c r="C22" s="59">
        <f>'SEKTÖR (U S D)'!C22*1.5905</f>
        <v>13606630.4795</v>
      </c>
      <c r="D22" s="60">
        <f t="shared" si="0"/>
        <v>31.64104868681001</v>
      </c>
      <c r="E22" s="60">
        <f t="shared" si="1"/>
        <v>84.16393381981844</v>
      </c>
      <c r="F22" s="59">
        <f>'SEKTÖR (U S D)'!F22*1.4859</f>
        <v>19806338.2257</v>
      </c>
      <c r="G22" s="59">
        <f>'SEKTÖR (U S D)'!G22*1.5755</f>
        <v>26004804.3985</v>
      </c>
      <c r="H22" s="60">
        <f t="shared" si="2"/>
        <v>31.295366675891113</v>
      </c>
      <c r="I22" s="60">
        <f t="shared" si="3"/>
        <v>83.67605544793281</v>
      </c>
      <c r="J22" s="59">
        <f>'SEKTÖR (U S D)'!J22*1.5272</f>
        <v>127000094.9248</v>
      </c>
      <c r="K22" s="59">
        <f>'SEKTÖR (U S D)'!K22*1.5144</f>
        <v>146437771.7304</v>
      </c>
      <c r="L22" s="60">
        <f t="shared" si="4"/>
        <v>15.305245887500751</v>
      </c>
      <c r="M22" s="60">
        <f t="shared" si="5"/>
        <v>82.2736879017078</v>
      </c>
    </row>
    <row r="23" spans="1:13" s="65" customFormat="1" ht="15.75">
      <c r="A23" s="43" t="s">
        <v>86</v>
      </c>
      <c r="B23" s="3">
        <f>'SEKTÖR (U S D)'!B23*1.5056</f>
        <v>958068.9872</v>
      </c>
      <c r="C23" s="3">
        <f>'SEKTÖR (U S D)'!C23*1.5905</f>
        <v>1335730.529</v>
      </c>
      <c r="D23" s="33">
        <f t="shared" si="0"/>
        <v>39.41903420793664</v>
      </c>
      <c r="E23" s="33">
        <f t="shared" si="1"/>
        <v>8.26217306431902</v>
      </c>
      <c r="F23" s="3">
        <f>'SEKTÖR (U S D)'!F23*1.4859</f>
        <v>1885770.5489999999</v>
      </c>
      <c r="G23" s="3">
        <f>'SEKTÖR (U S D)'!G23*1.5755</f>
        <v>2584625.0804999997</v>
      </c>
      <c r="H23" s="33">
        <f t="shared" si="2"/>
        <v>37.05936185452644</v>
      </c>
      <c r="I23" s="33">
        <f t="shared" si="3"/>
        <v>8.316587513363901</v>
      </c>
      <c r="J23" s="3">
        <f>'SEKTÖR (U S D)'!J23*1.5272</f>
        <v>12057731.1768</v>
      </c>
      <c r="K23" s="3">
        <f>'SEKTÖR (U S D)'!K23*1.5144</f>
        <v>14323790.359199999</v>
      </c>
      <c r="L23" s="33">
        <f t="shared" si="4"/>
        <v>18.793412700724918</v>
      </c>
      <c r="M23" s="44">
        <f t="shared" si="5"/>
        <v>8.047589386650476</v>
      </c>
    </row>
    <row r="24" spans="1:13" ht="14.25">
      <c r="A24" s="45" t="s">
        <v>13</v>
      </c>
      <c r="B24" s="4">
        <f>'SEKTÖR (U S D)'!B24*1.5056</f>
        <v>716745.3968</v>
      </c>
      <c r="C24" s="4">
        <f>'SEKTÖR (U S D)'!C24*1.5905</f>
        <v>1003600.7285</v>
      </c>
      <c r="D24" s="34">
        <f t="shared" si="0"/>
        <v>40.02192870448861</v>
      </c>
      <c r="E24" s="34">
        <f t="shared" si="1"/>
        <v>6.207781230059498</v>
      </c>
      <c r="F24" s="4">
        <f>'SEKTÖR (U S D)'!F24*1.4859</f>
        <v>1418847.2766</v>
      </c>
      <c r="G24" s="4">
        <f>'SEKTÖR (U S D)'!G24*1.5755</f>
        <v>1952621.133</v>
      </c>
      <c r="H24" s="34">
        <f t="shared" si="2"/>
        <v>37.62024745038722</v>
      </c>
      <c r="I24" s="34">
        <f t="shared" si="3"/>
        <v>6.282978779226574</v>
      </c>
      <c r="J24" s="4">
        <f>'SEKTÖR (U S D)'!J24*1.5272</f>
        <v>8705548.557599999</v>
      </c>
      <c r="K24" s="4">
        <f>'SEKTÖR (U S D)'!K24*1.5144</f>
        <v>10317290.6904</v>
      </c>
      <c r="L24" s="34">
        <f t="shared" si="4"/>
        <v>18.51396407860985</v>
      </c>
      <c r="M24" s="46">
        <f t="shared" si="5"/>
        <v>5.796602503730589</v>
      </c>
    </row>
    <row r="25" spans="1:13" ht="14.25">
      <c r="A25" s="45" t="s">
        <v>14</v>
      </c>
      <c r="B25" s="4">
        <f>'SEKTÖR (U S D)'!B25*1.5056</f>
        <v>119978.2528</v>
      </c>
      <c r="C25" s="4">
        <f>'SEKTÖR (U S D)'!C25*1.5905</f>
        <v>162133.97950000002</v>
      </c>
      <c r="D25" s="34">
        <f t="shared" si="0"/>
        <v>35.13613985550556</v>
      </c>
      <c r="E25" s="34">
        <f t="shared" si="1"/>
        <v>1.0028811718772597</v>
      </c>
      <c r="F25" s="4">
        <f>'SEKTÖR (U S D)'!F25*1.4859</f>
        <v>231773.6538</v>
      </c>
      <c r="G25" s="4">
        <f>'SEKTÖR (U S D)'!G25*1.5755</f>
        <v>302559.01999999996</v>
      </c>
      <c r="H25" s="34">
        <f t="shared" si="2"/>
        <v>30.540730164732793</v>
      </c>
      <c r="I25" s="34">
        <f t="shared" si="3"/>
        <v>0.9735487699054768</v>
      </c>
      <c r="J25" s="4">
        <f>'SEKTÖR (U S D)'!J25*1.5272</f>
        <v>1648945.3295999998</v>
      </c>
      <c r="K25" s="4">
        <f>'SEKTÖR (U S D)'!K25*1.5144</f>
        <v>1981384.9272</v>
      </c>
      <c r="L25" s="34">
        <f t="shared" si="4"/>
        <v>20.16074102836649</v>
      </c>
      <c r="M25" s="46">
        <f t="shared" si="5"/>
        <v>1.113208997837812</v>
      </c>
    </row>
    <row r="26" spans="1:13" ht="14.25">
      <c r="A26" s="45" t="s">
        <v>15</v>
      </c>
      <c r="B26" s="4">
        <f>'SEKTÖR (U S D)'!B26*1.5056</f>
        <v>121345.3376</v>
      </c>
      <c r="C26" s="4">
        <f>'SEKTÖR (U S D)'!C26*1.5905</f>
        <v>169995.821</v>
      </c>
      <c r="D26" s="34">
        <f t="shared" si="0"/>
        <v>40.09258564212029</v>
      </c>
      <c r="E26" s="34">
        <f t="shared" si="1"/>
        <v>1.0515106623822605</v>
      </c>
      <c r="F26" s="4">
        <f>'SEKTÖR (U S D)'!F26*1.4859</f>
        <v>235149.6186</v>
      </c>
      <c r="G26" s="4">
        <f>'SEKTÖR (U S D)'!G26*1.5755</f>
        <v>329444.9275</v>
      </c>
      <c r="H26" s="34">
        <f t="shared" si="2"/>
        <v>40.10013261403606</v>
      </c>
      <c r="I26" s="34">
        <f t="shared" si="3"/>
        <v>1.0600599642318516</v>
      </c>
      <c r="J26" s="4">
        <f>'SEKTÖR (U S D)'!J26*1.5272</f>
        <v>1703237.2895999998</v>
      </c>
      <c r="K26" s="4">
        <f>'SEKTÖR (U S D)'!K26*1.5144</f>
        <v>2025116.256</v>
      </c>
      <c r="L26" s="34">
        <f t="shared" si="4"/>
        <v>18.898069480124676</v>
      </c>
      <c r="M26" s="46">
        <f t="shared" si="5"/>
        <v>1.1377787359231617</v>
      </c>
    </row>
    <row r="27" spans="1:13" s="65" customFormat="1" ht="15.75">
      <c r="A27" s="43" t="s">
        <v>87</v>
      </c>
      <c r="B27" s="3">
        <f>'SEKTÖR (U S D)'!B27*1.5056</f>
        <v>1258412.0976</v>
      </c>
      <c r="C27" s="3">
        <f>'SEKTÖR (U S D)'!C27*1.5905</f>
        <v>1900474.1355</v>
      </c>
      <c r="D27" s="33">
        <f t="shared" si="0"/>
        <v>51.02160406154063</v>
      </c>
      <c r="E27" s="33">
        <f t="shared" si="1"/>
        <v>11.755399663971499</v>
      </c>
      <c r="F27" s="3">
        <f>'SEKTÖR (U S D)'!F27*1.4859</f>
        <v>2487668.5197</v>
      </c>
      <c r="G27" s="3">
        <f>'SEKTÖR (U S D)'!G27*1.5755</f>
        <v>3798744.7679999997</v>
      </c>
      <c r="H27" s="33">
        <f t="shared" si="2"/>
        <v>52.703012395642986</v>
      </c>
      <c r="I27" s="33">
        <f t="shared" si="3"/>
        <v>12.223278936027974</v>
      </c>
      <c r="J27" s="3">
        <f>'SEKTÖR (U S D)'!J27*1.5272</f>
        <v>15550127.5552</v>
      </c>
      <c r="K27" s="3">
        <f>'SEKTÖR (U S D)'!K27*1.5144</f>
        <v>20379848.7</v>
      </c>
      <c r="L27" s="33">
        <f t="shared" si="4"/>
        <v>31.059045192107952</v>
      </c>
      <c r="M27" s="44">
        <f t="shared" si="5"/>
        <v>11.450087580646674</v>
      </c>
    </row>
    <row r="28" spans="1:13" ht="14.25">
      <c r="A28" s="45" t="s">
        <v>16</v>
      </c>
      <c r="B28" s="4">
        <f>'SEKTÖR (U S D)'!B28*1.5056</f>
        <v>1258412.0976</v>
      </c>
      <c r="C28" s="4">
        <f>'SEKTÖR (U S D)'!C28*1.5905</f>
        <v>1900474.1355</v>
      </c>
      <c r="D28" s="34">
        <f t="shared" si="0"/>
        <v>51.02160406154063</v>
      </c>
      <c r="E28" s="34">
        <f t="shared" si="1"/>
        <v>11.755399663971499</v>
      </c>
      <c r="F28" s="4">
        <f>'SEKTÖR (U S D)'!F28*1.4859</f>
        <v>2487668.5197</v>
      </c>
      <c r="G28" s="4">
        <f>'SEKTÖR (U S D)'!G28*1.5755</f>
        <v>3798744.7679999997</v>
      </c>
      <c r="H28" s="34">
        <f t="shared" si="2"/>
        <v>52.703012395642986</v>
      </c>
      <c r="I28" s="34">
        <f t="shared" si="3"/>
        <v>12.223278936027974</v>
      </c>
      <c r="J28" s="4">
        <f>'SEKTÖR (U S D)'!J28*1.5272</f>
        <v>15550127.5552</v>
      </c>
      <c r="K28" s="4">
        <f>'SEKTÖR (U S D)'!K28*1.5144</f>
        <v>20379848.7</v>
      </c>
      <c r="L28" s="34">
        <f t="shared" si="4"/>
        <v>31.059045192107952</v>
      </c>
      <c r="M28" s="46">
        <f t="shared" si="5"/>
        <v>11.450087580646674</v>
      </c>
    </row>
    <row r="29" spans="1:13" s="65" customFormat="1" ht="15.75">
      <c r="A29" s="43" t="s">
        <v>88</v>
      </c>
      <c r="B29" s="3">
        <f>'SEKTÖR (U S D)'!B29*1.5056</f>
        <v>8119679.7216</v>
      </c>
      <c r="C29" s="3">
        <f>'SEKTÖR (U S D)'!C29*1.5905</f>
        <v>10370425.815</v>
      </c>
      <c r="D29" s="33">
        <f t="shared" si="0"/>
        <v>27.719641298320635</v>
      </c>
      <c r="E29" s="33">
        <f t="shared" si="1"/>
        <v>64.14636109152792</v>
      </c>
      <c r="F29" s="3">
        <f>'SEKTÖR (U S D)'!F29*1.4859</f>
        <v>15432899.157</v>
      </c>
      <c r="G29" s="3">
        <f>'SEKTÖR (U S D)'!G29*1.5755</f>
        <v>19621434.549999997</v>
      </c>
      <c r="H29" s="33">
        <f t="shared" si="2"/>
        <v>27.14030170475245</v>
      </c>
      <c r="I29" s="33">
        <f t="shared" si="3"/>
        <v>63.13618899854092</v>
      </c>
      <c r="J29" s="3">
        <f>'SEKTÖR (U S D)'!J29*1.5272</f>
        <v>99392236.1928</v>
      </c>
      <c r="K29" s="3">
        <f>'SEKTÖR (U S D)'!K29*1.5144</f>
        <v>111734135.7</v>
      </c>
      <c r="L29" s="33">
        <f t="shared" si="4"/>
        <v>12.417367774339354</v>
      </c>
      <c r="M29" s="44">
        <f t="shared" si="5"/>
        <v>62.77601263609284</v>
      </c>
    </row>
    <row r="30" spans="1:13" ht="14.25">
      <c r="A30" s="45" t="s">
        <v>17</v>
      </c>
      <c r="B30" s="4">
        <f>'SEKTÖR (U S D)'!B30*1.5056</f>
        <v>1715942.8592</v>
      </c>
      <c r="C30" s="4">
        <f>'SEKTÖR (U S D)'!C30*1.5905</f>
        <v>2073604.832</v>
      </c>
      <c r="D30" s="34">
        <f t="shared" si="0"/>
        <v>20.843466370829365</v>
      </c>
      <c r="E30" s="34">
        <f t="shared" si="1"/>
        <v>12.826301126634027</v>
      </c>
      <c r="F30" s="4">
        <f>'SEKTÖR (U S D)'!F30*1.4859</f>
        <v>3416613.0804</v>
      </c>
      <c r="G30" s="4">
        <f>'SEKTÖR (U S D)'!G30*1.5755</f>
        <v>4117528.2869999995</v>
      </c>
      <c r="H30" s="34">
        <f t="shared" si="2"/>
        <v>20.514913164177784</v>
      </c>
      <c r="I30" s="34">
        <f t="shared" si="3"/>
        <v>13.249033523640627</v>
      </c>
      <c r="J30" s="4">
        <f>'SEKTÖR (U S D)'!J30*1.5272</f>
        <v>20611993.7752</v>
      </c>
      <c r="K30" s="4">
        <f>'SEKTÖR (U S D)'!K30*1.5144</f>
        <v>22652807.1168</v>
      </c>
      <c r="L30" s="34">
        <f t="shared" si="4"/>
        <v>9.901096244534447</v>
      </c>
      <c r="M30" s="46">
        <f t="shared" si="5"/>
        <v>12.72711241643596</v>
      </c>
    </row>
    <row r="31" spans="1:13" ht="14.25">
      <c r="A31" s="45" t="s">
        <v>135</v>
      </c>
      <c r="B31" s="4">
        <f>'SEKTÖR (U S D)'!B31*1.5056</f>
        <v>2160639.8864</v>
      </c>
      <c r="C31" s="4">
        <f>'SEKTÖR (U S D)'!C31*1.5905</f>
        <v>2569357.32</v>
      </c>
      <c r="D31" s="34">
        <f t="shared" si="0"/>
        <v>18.91649951353039</v>
      </c>
      <c r="E31" s="34">
        <f t="shared" si="1"/>
        <v>15.892782549342257</v>
      </c>
      <c r="F31" s="4">
        <f>'SEKTÖR (U S D)'!F31*1.4859</f>
        <v>4197468.3894</v>
      </c>
      <c r="G31" s="4">
        <f>'SEKTÖR (U S D)'!G31*1.5755</f>
        <v>4895644.104499999</v>
      </c>
      <c r="H31" s="34">
        <f t="shared" si="2"/>
        <v>16.63325724770495</v>
      </c>
      <c r="I31" s="34">
        <f t="shared" si="3"/>
        <v>15.752788648743557</v>
      </c>
      <c r="J31" s="4">
        <f>'SEKTÖR (U S D)'!J31*1.5272</f>
        <v>24521422.657599997</v>
      </c>
      <c r="K31" s="4">
        <f>'SEKTÖR (U S D)'!K31*1.5144</f>
        <v>26752331.8344</v>
      </c>
      <c r="L31" s="34">
        <f t="shared" si="4"/>
        <v>9.09779668150114</v>
      </c>
      <c r="M31" s="46">
        <f t="shared" si="5"/>
        <v>15.03036391484114</v>
      </c>
    </row>
    <row r="32" spans="1:13" ht="14.25">
      <c r="A32" s="45" t="s">
        <v>136</v>
      </c>
      <c r="B32" s="4">
        <f>'SEKTÖR (U S D)'!B32*1.5056</f>
        <v>110253.5824</v>
      </c>
      <c r="C32" s="4">
        <f>'SEKTÖR (U S D)'!C32*1.5905</f>
        <v>113593.51</v>
      </c>
      <c r="D32" s="34">
        <f t="shared" si="0"/>
        <v>3.029314356319723</v>
      </c>
      <c r="E32" s="34">
        <f t="shared" si="1"/>
        <v>0.7026336661677463</v>
      </c>
      <c r="F32" s="4">
        <f>'SEKTÖR (U S D)'!F32*1.4859</f>
        <v>171593.2179</v>
      </c>
      <c r="G32" s="4">
        <f>'SEKTÖR (U S D)'!G32*1.5755</f>
        <v>218543.90699999998</v>
      </c>
      <c r="H32" s="34">
        <f t="shared" si="2"/>
        <v>27.36162283952365</v>
      </c>
      <c r="I32" s="34">
        <f t="shared" si="3"/>
        <v>0.7032120603450756</v>
      </c>
      <c r="J32" s="4">
        <f>'SEKTÖR (U S D)'!J32*1.5272</f>
        <v>2533366.7032</v>
      </c>
      <c r="K32" s="4">
        <f>'SEKTÖR (U S D)'!K32*1.5144</f>
        <v>1728984.4224</v>
      </c>
      <c r="L32" s="34">
        <f t="shared" si="4"/>
        <v>-31.75151389587427</v>
      </c>
      <c r="M32" s="46">
        <f t="shared" si="5"/>
        <v>0.9714018662981441</v>
      </c>
    </row>
    <row r="33" spans="1:13" ht="14.25">
      <c r="A33" s="45" t="s">
        <v>35</v>
      </c>
      <c r="B33" s="4">
        <f>'SEKTÖR (U S D)'!B33*1.5056</f>
        <v>1067477.928</v>
      </c>
      <c r="C33" s="4">
        <f>'SEKTÖR (U S D)'!C33*1.5905</f>
        <v>1184466.0265</v>
      </c>
      <c r="D33" s="34">
        <f t="shared" si="0"/>
        <v>10.959299057282227</v>
      </c>
      <c r="E33" s="34">
        <f t="shared" si="1"/>
        <v>7.3265251390756205</v>
      </c>
      <c r="F33" s="4">
        <f>'SEKTÖR (U S D)'!F33*1.4859</f>
        <v>1979793.8433</v>
      </c>
      <c r="G33" s="4">
        <f>'SEKTÖR (U S D)'!G33*1.5755</f>
        <v>2301284.0094999997</v>
      </c>
      <c r="H33" s="34">
        <f t="shared" si="2"/>
        <v>16.238567833109677</v>
      </c>
      <c r="I33" s="34">
        <f t="shared" si="3"/>
        <v>7.404876630853276</v>
      </c>
      <c r="J33" s="4">
        <f>'SEKTÖR (U S D)'!J33*1.5272</f>
        <v>13409159.62</v>
      </c>
      <c r="K33" s="4">
        <f>'SEKTÖR (U S D)'!K33*1.5144</f>
        <v>14778758.5224</v>
      </c>
      <c r="L33" s="34">
        <f t="shared" si="4"/>
        <v>10.213905578073804</v>
      </c>
      <c r="M33" s="46">
        <f t="shared" si="5"/>
        <v>8.303205872902698</v>
      </c>
    </row>
    <row r="34" spans="1:13" ht="14.25">
      <c r="A34" s="45" t="s">
        <v>34</v>
      </c>
      <c r="B34" s="4">
        <f>'SEKTÖR (U S D)'!B34*1.5056</f>
        <v>712413.7856000001</v>
      </c>
      <c r="C34" s="4">
        <f>'SEKTÖR (U S D)'!C34*1.5905</f>
        <v>918440.587</v>
      </c>
      <c r="D34" s="34">
        <f t="shared" si="0"/>
        <v>28.91954164341201</v>
      </c>
      <c r="E34" s="34">
        <f t="shared" si="1"/>
        <v>5.681022417575326</v>
      </c>
      <c r="F34" s="4">
        <f>'SEKTÖR (U S D)'!F34*1.4859</f>
        <v>1298514.6369</v>
      </c>
      <c r="G34" s="4">
        <f>'SEKTÖR (U S D)'!G34*1.5755</f>
        <v>1770754.866</v>
      </c>
      <c r="H34" s="34">
        <f t="shared" si="2"/>
        <v>36.36772475875969</v>
      </c>
      <c r="I34" s="34">
        <f t="shared" si="3"/>
        <v>5.697784920107282</v>
      </c>
      <c r="J34" s="4">
        <f>'SEKTÖR (U S D)'!J34*1.5272</f>
        <v>8621563.248</v>
      </c>
      <c r="K34" s="4">
        <f>'SEKTÖR (U S D)'!K34*1.5144</f>
        <v>10003868.952</v>
      </c>
      <c r="L34" s="34">
        <f t="shared" si="4"/>
        <v>16.033121421694176</v>
      </c>
      <c r="M34" s="46">
        <f t="shared" si="5"/>
        <v>5.620511581408946</v>
      </c>
    </row>
    <row r="35" spans="1:13" ht="14.25">
      <c r="A35" s="45" t="s">
        <v>18</v>
      </c>
      <c r="B35" s="4">
        <f>'SEKTÖR (U S D)'!B35*1.5056</f>
        <v>663213.7888</v>
      </c>
      <c r="C35" s="4">
        <f>'SEKTÖR (U S D)'!C35*1.5905</f>
        <v>865914.3245</v>
      </c>
      <c r="D35" s="34">
        <f t="shared" si="0"/>
        <v>30.56337777095385</v>
      </c>
      <c r="E35" s="34">
        <f t="shared" si="1"/>
        <v>5.356120753823017</v>
      </c>
      <c r="F35" s="4">
        <f>'SEKTÖR (U S D)'!F35*1.4859</f>
        <v>1235402.5203</v>
      </c>
      <c r="G35" s="4">
        <f>'SEKTÖR (U S D)'!G35*1.5755</f>
        <v>1658913.2719999999</v>
      </c>
      <c r="H35" s="34">
        <f t="shared" si="2"/>
        <v>34.28119537890827</v>
      </c>
      <c r="I35" s="34">
        <f t="shared" si="3"/>
        <v>5.337910518534432</v>
      </c>
      <c r="J35" s="4">
        <f>'SEKTÖR (U S D)'!J35*1.5272</f>
        <v>7227338.0792</v>
      </c>
      <c r="K35" s="4">
        <f>'SEKTÖR (U S D)'!K35*1.5144</f>
        <v>9114290.7048</v>
      </c>
      <c r="L35" s="34">
        <f t="shared" si="4"/>
        <v>26.108542383406387</v>
      </c>
      <c r="M35" s="46">
        <f t="shared" si="5"/>
        <v>5.120716465644512</v>
      </c>
    </row>
    <row r="36" spans="1:13" ht="14.25">
      <c r="A36" s="45" t="s">
        <v>91</v>
      </c>
      <c r="B36" s="4">
        <f>'SEKTÖR (U S D)'!B36*1.5056</f>
        <v>1206357.4832000001</v>
      </c>
      <c r="C36" s="4">
        <f>'SEKTÖR (U S D)'!C36*1.5905</f>
        <v>2075577.0520000001</v>
      </c>
      <c r="D36" s="34">
        <f t="shared" si="0"/>
        <v>72.05323305114305</v>
      </c>
      <c r="E36" s="34">
        <f t="shared" si="1"/>
        <v>12.838500310980821</v>
      </c>
      <c r="F36" s="4">
        <f>'SEKTÖR (U S D)'!F36*1.4859</f>
        <v>2203880.9364</v>
      </c>
      <c r="G36" s="4">
        <f>'SEKTÖR (U S D)'!G36*1.5755</f>
        <v>3592253.4359999998</v>
      </c>
      <c r="H36" s="34">
        <f t="shared" si="2"/>
        <v>62.996710787284236</v>
      </c>
      <c r="I36" s="34">
        <f t="shared" si="3"/>
        <v>11.55884862995168</v>
      </c>
      <c r="J36" s="4">
        <f>'SEKTÖR (U S D)'!J36*1.5272</f>
        <v>16103638.287199998</v>
      </c>
      <c r="K36" s="4">
        <f>'SEKTÖR (U S D)'!K36*1.5144</f>
        <v>19837436.052</v>
      </c>
      <c r="L36" s="34">
        <f t="shared" si="4"/>
        <v>23.186050867572067</v>
      </c>
      <c r="M36" s="46">
        <f t="shared" si="5"/>
        <v>11.145341828316802</v>
      </c>
    </row>
    <row r="37" spans="1:13" ht="14.25">
      <c r="A37" s="45" t="s">
        <v>19</v>
      </c>
      <c r="B37" s="4">
        <f>'SEKTÖR (U S D)'!B37*1.5056</f>
        <v>360658.952</v>
      </c>
      <c r="C37" s="4">
        <f>'SEKTÖR (U S D)'!C37*1.5905</f>
        <v>373287.169</v>
      </c>
      <c r="D37" s="34">
        <f t="shared" si="0"/>
        <v>3.501428962173662</v>
      </c>
      <c r="E37" s="34">
        <f t="shared" si="1"/>
        <v>2.308971103083698</v>
      </c>
      <c r="F37" s="4">
        <f>'SEKTÖR (U S D)'!F37*1.4859</f>
        <v>703000.0926</v>
      </c>
      <c r="G37" s="4">
        <f>'SEKTÖR (U S D)'!G37*1.5755</f>
        <v>728884.5935</v>
      </c>
      <c r="H37" s="34">
        <f t="shared" si="2"/>
        <v>3.6820053329250424</v>
      </c>
      <c r="I37" s="34">
        <f t="shared" si="3"/>
        <v>2.3453430653132687</v>
      </c>
      <c r="J37" s="4">
        <f>'SEKTÖR (U S D)'!J37*1.5272</f>
        <v>4794028.938399999</v>
      </c>
      <c r="K37" s="4">
        <f>'SEKTÖR (U S D)'!K37*1.5144</f>
        <v>4855048.2768</v>
      </c>
      <c r="L37" s="34">
        <f t="shared" si="4"/>
        <v>1.272819567509032</v>
      </c>
      <c r="M37" s="46">
        <f t="shared" si="5"/>
        <v>2.72773016109917</v>
      </c>
    </row>
    <row r="38" spans="1:13" ht="14.25">
      <c r="A38" s="45" t="s">
        <v>95</v>
      </c>
      <c r="B38" s="4">
        <f>'SEKTÖR (U S D)'!B38*1.5056</f>
        <v>116595.16960000001</v>
      </c>
      <c r="C38" s="4">
        <f>'SEKTÖR (U S D)'!C38*1.5905</f>
        <v>185094.4375</v>
      </c>
      <c r="D38" s="34">
        <f t="shared" si="0"/>
        <v>58.749661872784806</v>
      </c>
      <c r="E38" s="34">
        <f t="shared" si="1"/>
        <v>1.1449032889984805</v>
      </c>
      <c r="F38" s="4">
        <f>'SEKTÖR (U S D)'!F38*1.4859</f>
        <v>213266.76929999999</v>
      </c>
      <c r="G38" s="4">
        <f>'SEKTÖR (U S D)'!G38*1.5755</f>
        <v>319539.75899999996</v>
      </c>
      <c r="H38" s="34">
        <f t="shared" si="2"/>
        <v>49.83101213978018</v>
      </c>
      <c r="I38" s="34">
        <f t="shared" si="3"/>
        <v>1.028187952586383</v>
      </c>
      <c r="J38" s="4">
        <f>'SEKTÖR (U S D)'!J38*1.5272</f>
        <v>1497587.592</v>
      </c>
      <c r="K38" s="4">
        <f>'SEKTÖR (U S D)'!K38*1.5144</f>
        <v>1915999.1927999998</v>
      </c>
      <c r="L38" s="34">
        <f t="shared" si="4"/>
        <v>27.939040296215268</v>
      </c>
      <c r="M38" s="46">
        <f t="shared" si="5"/>
        <v>1.076473083041501</v>
      </c>
    </row>
    <row r="39" spans="1:13" ht="15" thickBot="1">
      <c r="A39" s="45" t="s">
        <v>89</v>
      </c>
      <c r="B39" s="4">
        <f>'SEKTÖR (U S D)'!B39*1.5056</f>
        <v>6127.792</v>
      </c>
      <c r="C39" s="4">
        <f>'SEKTÖR (U S D)'!C39*1.5905</f>
        <v>11088.966</v>
      </c>
      <c r="D39" s="34">
        <f t="shared" si="0"/>
        <v>80.96185379660406</v>
      </c>
      <c r="E39" s="34">
        <f t="shared" si="1"/>
        <v>0.06859089779503678</v>
      </c>
      <c r="F39" s="4">
        <f>'SEKTÖR (U S D)'!F39*1.4859</f>
        <v>13364.1846</v>
      </c>
      <c r="G39" s="4">
        <f>'SEKTÖR (U S D)'!G39*1.5755</f>
        <v>18089.891</v>
      </c>
      <c r="H39" s="34">
        <f t="shared" si="2"/>
        <v>35.36097817744899</v>
      </c>
      <c r="I39" s="34">
        <f t="shared" si="3"/>
        <v>0.05820811797570655</v>
      </c>
      <c r="J39" s="4">
        <f>'SEKTÖR (U S D)'!J39*1.5272</f>
        <v>72135.76479999999</v>
      </c>
      <c r="K39" s="4">
        <f>'SEKTÖR (U S D)'!K39*1.5144</f>
        <v>94615.1688</v>
      </c>
      <c r="L39" s="34">
        <f t="shared" si="4"/>
        <v>31.16263349023231</v>
      </c>
      <c r="M39" s="46">
        <f t="shared" si="5"/>
        <v>0.053157998627225755</v>
      </c>
    </row>
    <row r="40" spans="1:13" ht="18" thickBot="1" thickTop="1">
      <c r="A40" s="52" t="s">
        <v>20</v>
      </c>
      <c r="B40" s="59">
        <f>'SEKTÖR (U S D)'!B40*1.5056</f>
        <v>305186.6256</v>
      </c>
      <c r="C40" s="59">
        <f>'SEKTÖR (U S D)'!C40*1.5905</f>
        <v>394537.8395</v>
      </c>
      <c r="D40" s="60">
        <f t="shared" si="0"/>
        <v>29.27756539931413</v>
      </c>
      <c r="E40" s="60">
        <f t="shared" si="1"/>
        <v>2.4404173144204</v>
      </c>
      <c r="F40" s="59">
        <f>'SEKTÖR (U S D)'!F40*1.4859</f>
        <v>703006.0362</v>
      </c>
      <c r="G40" s="59">
        <f>'SEKTÖR (U S D)'!G40*1.5755</f>
        <v>856611.9539999999</v>
      </c>
      <c r="H40" s="60">
        <f t="shared" si="2"/>
        <v>21.84987182048892</v>
      </c>
      <c r="I40" s="60">
        <f t="shared" si="3"/>
        <v>2.7563333398654812</v>
      </c>
      <c r="J40" s="59">
        <f>'SEKTÖR (U S D)'!J40*1.5272</f>
        <v>4131173.7408</v>
      </c>
      <c r="K40" s="59">
        <f>'SEKTÖR (U S D)'!K40*1.5144</f>
        <v>5647900.2816</v>
      </c>
      <c r="L40" s="60">
        <f t="shared" si="4"/>
        <v>36.71417945511745</v>
      </c>
      <c r="M40" s="60">
        <f t="shared" si="5"/>
        <v>3.173181205760326</v>
      </c>
    </row>
    <row r="41" spans="1:13" ht="14.25">
      <c r="A41" s="45" t="s">
        <v>96</v>
      </c>
      <c r="B41" s="4">
        <f>'SEKTÖR (U S D)'!B41*1.5056</f>
        <v>305186.6256</v>
      </c>
      <c r="C41" s="4">
        <f>'SEKTÖR (U S D)'!C41*1.5905</f>
        <v>394537.8395</v>
      </c>
      <c r="D41" s="34">
        <f t="shared" si="0"/>
        <v>29.27756539931413</v>
      </c>
      <c r="E41" s="34">
        <f t="shared" si="1"/>
        <v>2.4404173144204</v>
      </c>
      <c r="F41" s="4">
        <f>'SEKTÖR (U S D)'!F41*1.4859</f>
        <v>703006.0362</v>
      </c>
      <c r="G41" s="4">
        <f>'SEKTÖR (U S D)'!G41*1.5755</f>
        <v>856611.9539999999</v>
      </c>
      <c r="H41" s="34">
        <f t="shared" si="2"/>
        <v>21.84987182048892</v>
      </c>
      <c r="I41" s="34">
        <f t="shared" si="3"/>
        <v>2.7563333398654812</v>
      </c>
      <c r="J41" s="4">
        <f>'SEKTÖR (U S D)'!J41*1.5272</f>
        <v>4131173.7408</v>
      </c>
      <c r="K41" s="4">
        <f>'SEKTÖR (U S D)'!K41*1.5144</f>
        <v>5647900.2816</v>
      </c>
      <c r="L41" s="34">
        <f t="shared" si="4"/>
        <v>36.71417945511745</v>
      </c>
      <c r="M41" s="46">
        <f t="shared" si="5"/>
        <v>3.173181205760326</v>
      </c>
    </row>
    <row r="42" spans="1:13" ht="14.25">
      <c r="A42" s="138" t="s">
        <v>140</v>
      </c>
      <c r="B42" s="157"/>
      <c r="C42" s="157"/>
      <c r="D42" s="158"/>
      <c r="E42" s="159"/>
      <c r="F42" s="148">
        <f>'SEKTÖR (U S D)'!F42*1.4859</f>
        <v>57126.88911149635</v>
      </c>
      <c r="G42" s="148">
        <f>'SEKTÖR (U S D)'!G42*1.5755</f>
        <v>-121403.45317249224</v>
      </c>
      <c r="H42" s="149">
        <f t="shared" si="2"/>
        <v>-312.5154284798273</v>
      </c>
      <c r="I42" s="150">
        <f t="shared" si="3"/>
        <v>-0.39064174156287584</v>
      </c>
      <c r="J42" s="148">
        <f>'SEKTÖR (U S D)'!J42*1.5272</f>
        <v>4042317.014456006</v>
      </c>
      <c r="K42" s="148">
        <f>'SEKTÖR (U S D)'!K42*1.5144</f>
        <v>2369152.1961600315</v>
      </c>
      <c r="L42" s="149">
        <f t="shared" si="4"/>
        <v>-41.391232115453974</v>
      </c>
      <c r="M42" s="151">
        <f t="shared" si="5"/>
        <v>1.3310697511661982</v>
      </c>
    </row>
    <row r="43" spans="1:13" s="40" customFormat="1" ht="18.75" thickBot="1">
      <c r="A43" s="47" t="s">
        <v>21</v>
      </c>
      <c r="B43" s="48">
        <f>'SEKTÖR (U S D)'!B43*1.5056</f>
        <v>12322500.392</v>
      </c>
      <c r="C43" s="48">
        <f>'SEKTÖR (U S D)'!C43*1.5905</f>
        <v>16166818.567</v>
      </c>
      <c r="D43" s="49">
        <f>(C43-B43)/B43*100</f>
        <v>31.197549626338844</v>
      </c>
      <c r="E43" s="50">
        <f>C43/C$43*100</f>
        <v>100</v>
      </c>
      <c r="F43" s="48">
        <f>'SEKTÖR (U S D)'!F43*1.4859</f>
        <v>23914349.469211496</v>
      </c>
      <c r="G43" s="48">
        <f>'SEKTÖR (U S D)'!G43*1.5755</f>
        <v>31077952.060827505</v>
      </c>
      <c r="H43" s="49">
        <f t="shared" si="2"/>
        <v>29.955247584044802</v>
      </c>
      <c r="I43" s="50">
        <f t="shared" si="3"/>
        <v>100</v>
      </c>
      <c r="J43" s="48">
        <f>'SEKTÖR (U S D)'!J43*1.5272</f>
        <v>155647929.864856</v>
      </c>
      <c r="K43" s="48">
        <f>'SEKTÖR (U S D)'!K43*1.5144</f>
        <v>177988583.54976</v>
      </c>
      <c r="L43" s="49">
        <f t="shared" si="4"/>
        <v>14.35332529273063</v>
      </c>
      <c r="M43" s="50">
        <f t="shared" si="5"/>
        <v>100</v>
      </c>
    </row>
    <row r="44" spans="1:13" s="40" customFormat="1" ht="18">
      <c r="A44" s="153"/>
      <c r="B44" s="154"/>
      <c r="C44" s="154"/>
      <c r="D44" s="155"/>
      <c r="E44" s="156"/>
      <c r="F44" s="154"/>
      <c r="G44" s="154"/>
      <c r="H44" s="155"/>
      <c r="I44" s="156"/>
      <c r="J44" s="154"/>
      <c r="K44" s="154"/>
      <c r="L44" s="155"/>
      <c r="M44" s="156"/>
    </row>
    <row r="45" ht="12.75">
      <c r="A45" s="65" t="s">
        <v>119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D55" sqref="D55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7" ht="45" customHeight="1" thickBot="1">
      <c r="A5" s="175" t="s">
        <v>132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163</v>
      </c>
      <c r="C6" s="180"/>
      <c r="D6" s="178" t="s">
        <v>164</v>
      </c>
      <c r="E6" s="179"/>
      <c r="F6" s="178" t="s">
        <v>165</v>
      </c>
      <c r="G6" s="180"/>
    </row>
    <row r="7" spans="1:7" ht="31.5" thickBot="1" thickTop="1">
      <c r="A7" s="42" t="s">
        <v>1</v>
      </c>
      <c r="B7" s="31" t="s">
        <v>120</v>
      </c>
      <c r="C7" s="32" t="s">
        <v>133</v>
      </c>
      <c r="D7" s="31" t="s">
        <v>120</v>
      </c>
      <c r="E7" s="32" t="s">
        <v>133</v>
      </c>
      <c r="F7" s="31" t="s">
        <v>120</v>
      </c>
      <c r="G7" s="32" t="s">
        <v>133</v>
      </c>
    </row>
    <row r="8" spans="1:7" ht="18" thickBot="1" thickTop="1">
      <c r="A8" s="58" t="s">
        <v>2</v>
      </c>
      <c r="B8" s="60">
        <f>'SEKTÖR (U S D)'!D8</f>
        <v>21.942951818018987</v>
      </c>
      <c r="C8" s="60">
        <f>'SEKTÖR (TL)'!D8</f>
        <v>28.81925137258184</v>
      </c>
      <c r="D8" s="60">
        <f>'SEKTÖR (U S D)'!H8</f>
        <v>22.203872179550114</v>
      </c>
      <c r="E8" s="60">
        <f>'SEKTÖR (TL)'!H8</f>
        <v>29.572784587711944</v>
      </c>
      <c r="F8" s="60">
        <f>'SEKTÖR (U S D)'!L8</f>
        <v>15.914179874044295</v>
      </c>
      <c r="G8" s="60">
        <f>'SEKTÖR (TL)'!L8</f>
        <v>14.942662389505434</v>
      </c>
    </row>
    <row r="9" spans="1:7" s="65" customFormat="1" ht="15.75">
      <c r="A9" s="61" t="s">
        <v>83</v>
      </c>
      <c r="B9" s="63">
        <f>'SEKTÖR (U S D)'!D9</f>
        <v>22.73903081076407</v>
      </c>
      <c r="C9" s="63">
        <f>'SEKTÖR (TL)'!D9</f>
        <v>29.660220845191454</v>
      </c>
      <c r="D9" s="63">
        <f>'SEKTÖR (U S D)'!H9</f>
        <v>22.005940753030586</v>
      </c>
      <c r="E9" s="63">
        <f>'SEKTÖR (TL)'!H9</f>
        <v>29.362917865535827</v>
      </c>
      <c r="F9" s="63">
        <f>'SEKTÖR (U S D)'!L9</f>
        <v>15.158760333825647</v>
      </c>
      <c r="G9" s="63">
        <f>'SEKTÖR (TL)'!L9</f>
        <v>14.19357428597797</v>
      </c>
    </row>
    <row r="10" spans="1:7" ht="14.25">
      <c r="A10" s="45" t="s">
        <v>3</v>
      </c>
      <c r="B10" s="34">
        <f>'SEKTÖR (U S D)'!D10</f>
        <v>17.024660439098405</v>
      </c>
      <c r="C10" s="34">
        <f>'SEKTÖR (TL)'!D10</f>
        <v>23.623620103869555</v>
      </c>
      <c r="D10" s="34">
        <f>'SEKTÖR (U S D)'!H10</f>
        <v>23.565563632591505</v>
      </c>
      <c r="E10" s="34">
        <f>'SEKTÖR (TL)'!H10</f>
        <v>31.016586246145707</v>
      </c>
      <c r="F10" s="34">
        <f>'SEKTÖR (U S D)'!L10</f>
        <v>16.150094197386466</v>
      </c>
      <c r="G10" s="34">
        <f>'SEKTÖR (TL)'!L10</f>
        <v>15.17659943198145</v>
      </c>
    </row>
    <row r="11" spans="1:7" ht="14.25">
      <c r="A11" s="45" t="s">
        <v>4</v>
      </c>
      <c r="B11" s="34">
        <f>'SEKTÖR (U S D)'!D11</f>
        <v>36.806587205619856</v>
      </c>
      <c r="C11" s="34">
        <f>'SEKTÖR (TL)'!D11</f>
        <v>44.52103941985811</v>
      </c>
      <c r="D11" s="34">
        <f>'SEKTÖR (U S D)'!H11</f>
        <v>37.713340447033985</v>
      </c>
      <c r="E11" s="34">
        <f>'SEKTÖR (TL)'!H11</f>
        <v>46.017476192410015</v>
      </c>
      <c r="F11" s="34">
        <f>'SEKTÖR (U S D)'!L11</f>
        <v>17.690895372488807</v>
      </c>
      <c r="G11" s="34">
        <f>'SEKTÖR (TL)'!L11</f>
        <v>16.704486610854538</v>
      </c>
    </row>
    <row r="12" spans="1:7" ht="14.25">
      <c r="A12" s="45" t="s">
        <v>5</v>
      </c>
      <c r="B12" s="34">
        <f>'SEKTÖR (U S D)'!D12</f>
        <v>9.650499004627493</v>
      </c>
      <c r="C12" s="34">
        <f>'SEKTÖR (TL)'!D12</f>
        <v>15.833633546001613</v>
      </c>
      <c r="D12" s="34">
        <f>'SEKTÖR (U S D)'!H12</f>
        <v>10.960986430062631</v>
      </c>
      <c r="E12" s="34">
        <f>'SEKTÖR (TL)'!H12</f>
        <v>17.651951087262695</v>
      </c>
      <c r="F12" s="34">
        <f>'SEKTÖR (U S D)'!L12</f>
        <v>8.675747557235336</v>
      </c>
      <c r="G12" s="34">
        <f>'SEKTÖR (TL)'!L12</f>
        <v>7.764897918201406</v>
      </c>
    </row>
    <row r="13" spans="1:7" ht="14.25">
      <c r="A13" s="45" t="s">
        <v>6</v>
      </c>
      <c r="B13" s="34">
        <f>'SEKTÖR (U S D)'!D13</f>
        <v>26.629070357041268</v>
      </c>
      <c r="C13" s="34">
        <f>'SEKTÖR (TL)'!D13</f>
        <v>33.769617695851586</v>
      </c>
      <c r="D13" s="34">
        <f>'SEKTÖR (U S D)'!H13</f>
        <v>26.80002265960862</v>
      </c>
      <c r="E13" s="34">
        <f>'SEKTÖR (TL)'!H13</f>
        <v>34.4460836531485</v>
      </c>
      <c r="F13" s="34">
        <f>'SEKTÖR (U S D)'!L13</f>
        <v>16.18753919189254</v>
      </c>
      <c r="G13" s="34">
        <f>'SEKTÖR (TL)'!L13</f>
        <v>15.213730586826916</v>
      </c>
    </row>
    <row r="14" spans="1:7" ht="14.25">
      <c r="A14" s="45" t="s">
        <v>7</v>
      </c>
      <c r="B14" s="34">
        <f>'SEKTÖR (U S D)'!D14</f>
        <v>38.92417342291748</v>
      </c>
      <c r="C14" s="34">
        <f>'SEKTÖR (TL)'!D14</f>
        <v>46.75803522127408</v>
      </c>
      <c r="D14" s="34">
        <f>'SEKTÖR (U S D)'!H14</f>
        <v>28.979687996148606</v>
      </c>
      <c r="E14" s="34">
        <f>'SEKTÖR (TL)'!H14</f>
        <v>36.757183146868655</v>
      </c>
      <c r="F14" s="34">
        <f>'SEKTÖR (U S D)'!L14</f>
        <v>29.13234172079886</v>
      </c>
      <c r="G14" s="34">
        <f>'SEKTÖR (TL)'!L14</f>
        <v>28.050038175731924</v>
      </c>
    </row>
    <row r="15" spans="1:7" ht="14.25">
      <c r="A15" s="45" t="s">
        <v>8</v>
      </c>
      <c r="B15" s="34">
        <f>'SEKTÖR (U S D)'!D15</f>
        <v>-37.03161830447858</v>
      </c>
      <c r="C15" s="34">
        <f>'SEKTÖR (TL)'!D15</f>
        <v>-33.4808640497298</v>
      </c>
      <c r="D15" s="34">
        <f>'SEKTÖR (U S D)'!H15</f>
        <v>-37.38888390051181</v>
      </c>
      <c r="E15" s="34">
        <f>'SEKTÖR (TL)'!H15</f>
        <v>-33.613423908241714</v>
      </c>
      <c r="F15" s="34">
        <f>'SEKTÖR (U S D)'!L15</f>
        <v>-19.554362141258267</v>
      </c>
      <c r="G15" s="34">
        <f>'SEKTÖR (TL)'!L15</f>
        <v>-20.22860530822518</v>
      </c>
    </row>
    <row r="16" spans="1:7" ht="14.25">
      <c r="A16" s="45" t="s">
        <v>9</v>
      </c>
      <c r="B16" s="34">
        <f>'SEKTÖR (U S D)'!D16</f>
        <v>21.77029323341031</v>
      </c>
      <c r="C16" s="34">
        <f>'SEKTÖR (TL)'!D16</f>
        <v>28.636856660294292</v>
      </c>
      <c r="D16" s="34">
        <f>'SEKTÖR (U S D)'!H16</f>
        <v>-9.357644648962104</v>
      </c>
      <c r="E16" s="34">
        <f>'SEKTÖR (TL)'!H16</f>
        <v>-3.8918965909144747</v>
      </c>
      <c r="F16" s="34">
        <f>'SEKTÖR (U S D)'!L16</f>
        <v>-3.2859274469927535</v>
      </c>
      <c r="G16" s="34">
        <f>'SEKTÖR (TL)'!L16</f>
        <v>-4.0965220833720695</v>
      </c>
    </row>
    <row r="17" spans="1:7" ht="14.25">
      <c r="A17" s="45" t="s">
        <v>10</v>
      </c>
      <c r="B17" s="34">
        <f>'SEKTÖR (U S D)'!D17</f>
        <v>29.973474801061005</v>
      </c>
      <c r="C17" s="34">
        <f>'SEKTÖR (TL)'!D17</f>
        <v>37.302611364962516</v>
      </c>
      <c r="D17" s="34">
        <f>'SEKTÖR (U S D)'!H17</f>
        <v>24.197360646050818</v>
      </c>
      <c r="E17" s="34">
        <f>'SEKTÖR (TL)'!H17</f>
        <v>31.686480717311426</v>
      </c>
      <c r="F17" s="34">
        <f>'SEKTÖR (U S D)'!L17</f>
        <v>19.859111791730474</v>
      </c>
      <c r="G17" s="34">
        <f>'SEKTÖR (TL)'!L17</f>
        <v>18.854530446173808</v>
      </c>
    </row>
    <row r="18" spans="1:7" s="65" customFormat="1" ht="15.75">
      <c r="A18" s="43" t="s">
        <v>84</v>
      </c>
      <c r="B18" s="33">
        <f>'SEKTÖR (U S D)'!D18</f>
        <v>8.147193042335065</v>
      </c>
      <c r="C18" s="33">
        <f>'SEKTÖR (TL)'!D18</f>
        <v>14.245556943300958</v>
      </c>
      <c r="D18" s="33">
        <f>'SEKTÖR (U S D)'!H18</f>
        <v>22.890951363816797</v>
      </c>
      <c r="E18" s="33">
        <f>'SEKTÖR (TL)'!H18</f>
        <v>30.30129475314176</v>
      </c>
      <c r="F18" s="33">
        <f>'SEKTÖR (U S D)'!L18</f>
        <v>18.27032967813835</v>
      </c>
      <c r="G18" s="33">
        <f>'SEKTÖR (TL)'!L18</f>
        <v>17.279064473921377</v>
      </c>
    </row>
    <row r="19" spans="1:7" ht="14.25">
      <c r="A19" s="45" t="s">
        <v>122</v>
      </c>
      <c r="B19" s="34">
        <f>'SEKTÖR (U S D)'!D19</f>
        <v>8.147193042335065</v>
      </c>
      <c r="C19" s="34">
        <f>'SEKTÖR (TL)'!D19</f>
        <v>14.245556943300958</v>
      </c>
      <c r="D19" s="34">
        <f>'SEKTÖR (U S D)'!H19</f>
        <v>22.890951363816797</v>
      </c>
      <c r="E19" s="34">
        <f>'SEKTÖR (TL)'!H19</f>
        <v>30.30129475314176</v>
      </c>
      <c r="F19" s="34">
        <f>'SEKTÖR (U S D)'!L19</f>
        <v>18.27032967813835</v>
      </c>
      <c r="G19" s="34">
        <f>'SEKTÖR (TL)'!L19</f>
        <v>17.279064473921377</v>
      </c>
    </row>
    <row r="20" spans="1:7" s="65" customFormat="1" ht="15.75">
      <c r="A20" s="43" t="s">
        <v>85</v>
      </c>
      <c r="B20" s="33">
        <f>'SEKTÖR (U S D)'!D20</f>
        <v>24.03502004423893</v>
      </c>
      <c r="C20" s="33">
        <f>'SEKTÖR (TL)'!D20</f>
        <v>31.029290236691022</v>
      </c>
      <c r="D20" s="33">
        <f>'SEKTÖR (U S D)'!H20</f>
        <v>22.745794410636073</v>
      </c>
      <c r="E20" s="33">
        <f>'SEKTÖR (TL)'!H20</f>
        <v>30.147384813215627</v>
      </c>
      <c r="F20" s="33">
        <f>'SEKTÖR (U S D)'!L20</f>
        <v>18.08869733312601</v>
      </c>
      <c r="G20" s="33">
        <f>'SEKTÖR (TL)'!L20</f>
        <v>17.098954453435066</v>
      </c>
    </row>
    <row r="21" spans="1:7" ht="15" thickBot="1">
      <c r="A21" s="45" t="s">
        <v>11</v>
      </c>
      <c r="B21" s="34">
        <f>'SEKTÖR (U S D)'!D21</f>
        <v>24.03502004423893</v>
      </c>
      <c r="C21" s="34">
        <f>'SEKTÖR (TL)'!D21</f>
        <v>31.029290236691022</v>
      </c>
      <c r="D21" s="34">
        <f>'SEKTÖR (U S D)'!H21</f>
        <v>22.745794410636073</v>
      </c>
      <c r="E21" s="34">
        <f>'SEKTÖR (TL)'!H21</f>
        <v>30.147384813215627</v>
      </c>
      <c r="F21" s="34">
        <f>'SEKTÖR (U S D)'!L21</f>
        <v>18.08869733312601</v>
      </c>
      <c r="G21" s="34">
        <f>'SEKTÖR (TL)'!L21</f>
        <v>17.098954453435066</v>
      </c>
    </row>
    <row r="22" spans="1:7" ht="18" thickBot="1" thickTop="1">
      <c r="A22" s="52" t="s">
        <v>12</v>
      </c>
      <c r="B22" s="60">
        <f>'SEKTÖR (U S D)'!D22</f>
        <v>24.614123170613755</v>
      </c>
      <c r="C22" s="60">
        <f>'SEKTÖR (TL)'!D22</f>
        <v>31.64104868681001</v>
      </c>
      <c r="D22" s="60">
        <f>'SEKTÖR (U S D)'!H22</f>
        <v>23.828489586611614</v>
      </c>
      <c r="E22" s="60">
        <f>'SEKTÖR (TL)'!H22</f>
        <v>31.295366675891113</v>
      </c>
      <c r="F22" s="60">
        <f>'SEKTÖR (U S D)'!L22</f>
        <v>16.279827997484908</v>
      </c>
      <c r="G22" s="60">
        <f>'SEKTÖR (TL)'!L22</f>
        <v>15.305245887500751</v>
      </c>
    </row>
    <row r="23" spans="1:7" s="65" customFormat="1" ht="15.75">
      <c r="A23" s="43" t="s">
        <v>86</v>
      </c>
      <c r="B23" s="33">
        <f>'SEKTÖR (U S D)'!D23</f>
        <v>31.976924176969124</v>
      </c>
      <c r="C23" s="33">
        <f>'SEKTÖR (TL)'!D23</f>
        <v>39.41903420793664</v>
      </c>
      <c r="D23" s="33">
        <f>'SEKTÖR (U S D)'!H23</f>
        <v>29.264681548486738</v>
      </c>
      <c r="E23" s="33">
        <f>'SEKTÖR (TL)'!H23</f>
        <v>37.05936185452644</v>
      </c>
      <c r="F23" s="33">
        <f>'SEKTÖR (U S D)'!L23</f>
        <v>19.79747746734489</v>
      </c>
      <c r="G23" s="33">
        <f>'SEKTÖR (TL)'!L23</f>
        <v>18.793412700724918</v>
      </c>
    </row>
    <row r="24" spans="1:7" ht="14.25">
      <c r="A24" s="45" t="s">
        <v>13</v>
      </c>
      <c r="B24" s="34">
        <f>'SEKTÖR (U S D)'!D24</f>
        <v>32.547636502658314</v>
      </c>
      <c r="C24" s="34">
        <f>'SEKTÖR (TL)'!D24</f>
        <v>40.02192870448861</v>
      </c>
      <c r="D24" s="34">
        <f>'SEKTÖR (U S D)'!H24</f>
        <v>29.79366911236456</v>
      </c>
      <c r="E24" s="34">
        <f>'SEKTÖR (TL)'!H24</f>
        <v>37.62024745038722</v>
      </c>
      <c r="F24" s="34">
        <f>'SEKTÖR (U S D)'!L24</f>
        <v>19.515666891741237</v>
      </c>
      <c r="G24" s="34">
        <f>'SEKTÖR (TL)'!L24</f>
        <v>18.51396407860985</v>
      </c>
    </row>
    <row r="25" spans="1:7" ht="14.25">
      <c r="A25" s="45" t="s">
        <v>14</v>
      </c>
      <c r="B25" s="34">
        <f>'SEKTÖR (U S D)'!D25</f>
        <v>27.922648328481074</v>
      </c>
      <c r="C25" s="34">
        <f>'SEKTÖR (TL)'!D25</f>
        <v>35.13613985550556</v>
      </c>
      <c r="D25" s="34">
        <f>'SEKTÖR (U S D)'!H25</f>
        <v>23.11676988370453</v>
      </c>
      <c r="E25" s="34">
        <f>'SEKTÖR (TL)'!H25</f>
        <v>30.540730164732793</v>
      </c>
      <c r="F25" s="34">
        <f>'SEKTÖR (U S D)'!L25</f>
        <v>21.176362716931642</v>
      </c>
      <c r="G25" s="34">
        <f>'SEKTÖR (TL)'!L25</f>
        <v>20.16074102836649</v>
      </c>
    </row>
    <row r="26" spans="1:7" ht="14.25">
      <c r="A26" s="45" t="s">
        <v>15</v>
      </c>
      <c r="B26" s="34">
        <f>'SEKTÖR (U S D)'!D26</f>
        <v>32.614521812496896</v>
      </c>
      <c r="C26" s="34">
        <f>'SEKTÖR (TL)'!D26</f>
        <v>40.09258564212029</v>
      </c>
      <c r="D26" s="34">
        <f>'SEKTÖR (U S D)'!H26</f>
        <v>32.1325211369065</v>
      </c>
      <c r="E26" s="34">
        <f>'SEKTÖR (TL)'!H26</f>
        <v>40.10013261403606</v>
      </c>
      <c r="F26" s="34">
        <f>'SEKTÖR (U S D)'!L26</f>
        <v>19.90301882596829</v>
      </c>
      <c r="G26" s="34">
        <f>'SEKTÖR (TL)'!L26</f>
        <v>18.898069480124676</v>
      </c>
    </row>
    <row r="27" spans="1:7" s="65" customFormat="1" ht="15.75">
      <c r="A27" s="43" t="s">
        <v>87</v>
      </c>
      <c r="B27" s="33">
        <f>'SEKTÖR (U S D)'!D27</f>
        <v>42.9601553442663</v>
      </c>
      <c r="C27" s="33">
        <f>'SEKTÖR (TL)'!D27</f>
        <v>51.02160406154063</v>
      </c>
      <c r="D27" s="33">
        <f>'SEKTÖR (U S D)'!H27</f>
        <v>44.01866462626845</v>
      </c>
      <c r="E27" s="33">
        <f>'SEKTÖR (TL)'!H27</f>
        <v>52.703012395642986</v>
      </c>
      <c r="F27" s="33">
        <f>'SEKTÖR (U S D)'!L27</f>
        <v>32.166781443071365</v>
      </c>
      <c r="G27" s="33">
        <f>'SEKTÖR (TL)'!L27</f>
        <v>31.059045192107952</v>
      </c>
    </row>
    <row r="28" spans="1:7" ht="14.25">
      <c r="A28" s="45" t="s">
        <v>16</v>
      </c>
      <c r="B28" s="34">
        <f>'SEKTÖR (U S D)'!D28</f>
        <v>42.9601553442663</v>
      </c>
      <c r="C28" s="34">
        <f>'SEKTÖR (TL)'!D28</f>
        <v>51.02160406154063</v>
      </c>
      <c r="D28" s="34">
        <f>'SEKTÖR (U S D)'!H28</f>
        <v>44.01866462626845</v>
      </c>
      <c r="E28" s="34">
        <f>'SEKTÖR (TL)'!H28</f>
        <v>52.703012395642986</v>
      </c>
      <c r="F28" s="34">
        <f>'SEKTÖR (U S D)'!L28</f>
        <v>32.166781443071365</v>
      </c>
      <c r="G28" s="34">
        <f>'SEKTÖR (TL)'!L28</f>
        <v>31.059045192107952</v>
      </c>
    </row>
    <row r="29" spans="1:7" s="65" customFormat="1" ht="15.75">
      <c r="A29" s="43" t="s">
        <v>88</v>
      </c>
      <c r="B29" s="33">
        <f>'SEKTÖR (U S D)'!D29</f>
        <v>20.902038314210348</v>
      </c>
      <c r="C29" s="33">
        <f>'SEKTÖR (TL)'!D29</f>
        <v>27.719641298320635</v>
      </c>
      <c r="D29" s="33">
        <f>'SEKTÖR (U S D)'!H29</f>
        <v>19.909726628430143</v>
      </c>
      <c r="E29" s="33">
        <f>'SEKTÖR (TL)'!H29</f>
        <v>27.14030170475245</v>
      </c>
      <c r="F29" s="33">
        <f>'SEKTÖR (U S D)'!L29</f>
        <v>13.36754098320857</v>
      </c>
      <c r="G29" s="33">
        <f>'SEKTÖR (TL)'!L29</f>
        <v>12.417367774339354</v>
      </c>
    </row>
    <row r="30" spans="1:7" ht="14.25">
      <c r="A30" s="45" t="s">
        <v>17</v>
      </c>
      <c r="B30" s="34">
        <f>'SEKTÖR (U S D)'!D30</f>
        <v>14.39290975663043</v>
      </c>
      <c r="C30" s="34">
        <f>'SEKTÖR (TL)'!D30</f>
        <v>20.843466370829365</v>
      </c>
      <c r="D30" s="34">
        <f>'SEKTÖR (U S D)'!H30</f>
        <v>13.661129464076026</v>
      </c>
      <c r="E30" s="34">
        <f>'SEKTÖR (TL)'!H30</f>
        <v>20.514913164177784</v>
      </c>
      <c r="F30" s="34">
        <f>'SEKTÖR (U S D)'!L30</f>
        <v>10.830001442586502</v>
      </c>
      <c r="G30" s="34">
        <f>'SEKTÖR (TL)'!L30</f>
        <v>9.901096244534447</v>
      </c>
    </row>
    <row r="31" spans="1:7" ht="14.25">
      <c r="A31" s="45" t="s">
        <v>135</v>
      </c>
      <c r="B31" s="34">
        <f>'SEKTÖR (U S D)'!D31</f>
        <v>12.5688033118965</v>
      </c>
      <c r="C31" s="34">
        <f>'SEKTÖR (TL)'!D31</f>
        <v>18.91649951353039</v>
      </c>
      <c r="D31" s="34">
        <f>'SEKTÖR (U S D)'!H31</f>
        <v>10.000226559419103</v>
      </c>
      <c r="E31" s="34">
        <f>'SEKTÖR (TL)'!H31</f>
        <v>16.63325724770495</v>
      </c>
      <c r="F31" s="34">
        <f>'SEKTÖR (U S D)'!L31</f>
        <v>10.019912237182073</v>
      </c>
      <c r="G31" s="34">
        <f>'SEKTÖR (TL)'!L31</f>
        <v>9.09779668150114</v>
      </c>
    </row>
    <row r="32" spans="1:7" ht="14.25">
      <c r="A32" s="45" t="s">
        <v>136</v>
      </c>
      <c r="B32" s="34">
        <f>'SEKTÖR (U S D)'!D32</f>
        <v>-2.47033279165358</v>
      </c>
      <c r="C32" s="34">
        <f>'SEKTÖR (TL)'!D32</f>
        <v>3.029314356319723</v>
      </c>
      <c r="D32" s="34">
        <f>'SEKTÖR (U S D)'!H32</f>
        <v>20.11846104553996</v>
      </c>
      <c r="E32" s="34">
        <f>'SEKTÖR (TL)'!H32</f>
        <v>27.36162283952365</v>
      </c>
      <c r="F32" s="34">
        <f>'SEKTÖR (U S D)'!L32</f>
        <v>-31.174664567999994</v>
      </c>
      <c r="G32" s="34">
        <f>'SEKTÖR (TL)'!L32</f>
        <v>-31.75151389587427</v>
      </c>
    </row>
    <row r="33" spans="1:7" ht="14.25">
      <c r="A33" s="45" t="s">
        <v>35</v>
      </c>
      <c r="B33" s="34">
        <f>'SEKTÖR (U S D)'!D33</f>
        <v>5.036353763372613</v>
      </c>
      <c r="C33" s="34">
        <f>'SEKTÖR (TL)'!D33</f>
        <v>10.959299057282227</v>
      </c>
      <c r="D33" s="34">
        <f>'SEKTÖR (U S D)'!H33</f>
        <v>9.62798346126163</v>
      </c>
      <c r="E33" s="34">
        <f>'SEKTÖR (TL)'!H33</f>
        <v>16.238567833109677</v>
      </c>
      <c r="F33" s="34">
        <f>'SEKTÖR (U S D)'!L33</f>
        <v>11.145454700762224</v>
      </c>
      <c r="G33" s="34">
        <f>'SEKTÖR (TL)'!L33</f>
        <v>10.213905578073804</v>
      </c>
    </row>
    <row r="34" spans="1:7" ht="14.25">
      <c r="A34" s="45" t="s">
        <v>34</v>
      </c>
      <c r="B34" s="34">
        <f>'SEKTÖR (U S D)'!D34</f>
        <v>22.037888650311935</v>
      </c>
      <c r="C34" s="34">
        <f>'SEKTÖR (TL)'!D34</f>
        <v>28.91954164341201</v>
      </c>
      <c r="D34" s="34">
        <f>'SEKTÖR (U S D)'!H34</f>
        <v>28.612378431635065</v>
      </c>
      <c r="E34" s="34">
        <f>'SEKTÖR (TL)'!H34</f>
        <v>36.36772475875969</v>
      </c>
      <c r="F34" s="34">
        <f>'SEKTÖR (U S D)'!L34</f>
        <v>17.01385567565461</v>
      </c>
      <c r="G34" s="34">
        <f>'SEKTÖR (TL)'!L34</f>
        <v>16.033121421694176</v>
      </c>
    </row>
    <row r="35" spans="1:7" ht="14.25">
      <c r="A35" s="45" t="s">
        <v>18</v>
      </c>
      <c r="B35" s="34">
        <f>'SEKTÖR (U S D)'!D35</f>
        <v>23.59397772521101</v>
      </c>
      <c r="C35" s="34">
        <f>'SEKTÖR (TL)'!D35</f>
        <v>30.56337777095385</v>
      </c>
      <c r="D35" s="34">
        <f>'SEKTÖR (U S D)'!H35</f>
        <v>26.644511719149357</v>
      </c>
      <c r="E35" s="34">
        <f>'SEKTÖR (TL)'!H35</f>
        <v>34.28119537890827</v>
      </c>
      <c r="F35" s="34">
        <f>'SEKTÖR (U S D)'!L35</f>
        <v>27.174436032711448</v>
      </c>
      <c r="G35" s="34">
        <f>'SEKTÖR (TL)'!L35</f>
        <v>26.108542383406387</v>
      </c>
    </row>
    <row r="36" spans="1:7" ht="14.25">
      <c r="A36" s="45" t="s">
        <v>91</v>
      </c>
      <c r="B36" s="34">
        <f>'SEKTÖR (U S D)'!D36</f>
        <v>62.86912774712417</v>
      </c>
      <c r="C36" s="34">
        <f>'SEKTÖR (TL)'!D36</f>
        <v>72.05323305114305</v>
      </c>
      <c r="D36" s="34">
        <f>'SEKTÖR (U S D)'!H36</f>
        <v>53.72695179868339</v>
      </c>
      <c r="E36" s="34">
        <f>'SEKTÖR (TL)'!H36</f>
        <v>62.996710787284236</v>
      </c>
      <c r="F36" s="34">
        <f>'SEKTÖR (U S D)'!L36</f>
        <v>24.227243056627067</v>
      </c>
      <c r="G36" s="34">
        <f>'SEKTÖR (TL)'!L36</f>
        <v>23.186050867572067</v>
      </c>
    </row>
    <row r="37" spans="1:7" ht="14.25">
      <c r="A37" s="45" t="s">
        <v>19</v>
      </c>
      <c r="B37" s="34">
        <f>'SEKTÖR (U S D)'!D37</f>
        <v>-2.0234193992777976</v>
      </c>
      <c r="C37" s="34">
        <f>'SEKTÖR (TL)'!D37</f>
        <v>3.501428962173662</v>
      </c>
      <c r="D37" s="34">
        <f>'SEKTÖR (U S D)'!H37</f>
        <v>-2.2144768491314992</v>
      </c>
      <c r="E37" s="34">
        <f>'SEKTÖR (TL)'!H37</f>
        <v>3.6820053329250424</v>
      </c>
      <c r="F37" s="34">
        <f>'SEKTÖR (U S D)'!L37</f>
        <v>2.12879691197819</v>
      </c>
      <c r="G37" s="34">
        <f>'SEKTÖR (TL)'!L37</f>
        <v>1.272819567509032</v>
      </c>
    </row>
    <row r="38" spans="1:7" ht="14.25">
      <c r="A38" s="45" t="s">
        <v>95</v>
      </c>
      <c r="B38" s="34">
        <f>'SEKTÖR (U S D)'!D38</f>
        <v>50.27569375395462</v>
      </c>
      <c r="C38" s="34">
        <f>'SEKTÖR (TL)'!D38</f>
        <v>58.749661872784806</v>
      </c>
      <c r="D38" s="34">
        <f>'SEKTÖR (U S D)'!H38</f>
        <v>41.30999742208783</v>
      </c>
      <c r="E38" s="34">
        <f>'SEKTÖR (TL)'!H38</f>
        <v>49.83101213978018</v>
      </c>
      <c r="F38" s="34">
        <f>'SEKTÖR (U S D)'!L38</f>
        <v>29.020405665861045</v>
      </c>
      <c r="G38" s="34">
        <f>'SEKTÖR (TL)'!L38</f>
        <v>27.939040296215268</v>
      </c>
    </row>
    <row r="39" spans="1:7" ht="15" thickBot="1">
      <c r="A39" s="45" t="s">
        <v>89</v>
      </c>
      <c r="B39" s="34">
        <f>'SEKTÖR (U S D)'!D39</f>
        <v>71.3022113022113</v>
      </c>
      <c r="C39" s="34">
        <f>'SEKTÖR (TL)'!D39</f>
        <v>80.96185379660406</v>
      </c>
      <c r="D39" s="34">
        <f>'SEKTÖR (U S D)'!H39</f>
        <v>27.662886368690238</v>
      </c>
      <c r="E39" s="34">
        <f>'SEKTÖR (TL)'!H39</f>
        <v>35.36097817744899</v>
      </c>
      <c r="F39" s="34">
        <f>'SEKTÖR (U S D)'!L39</f>
        <v>32.271245289410174</v>
      </c>
      <c r="G39" s="34">
        <f>'SEKTÖR (TL)'!L39</f>
        <v>31.16263349023231</v>
      </c>
    </row>
    <row r="40" spans="1:7" ht="18" thickBot="1" thickTop="1">
      <c r="A40" s="52" t="s">
        <v>20</v>
      </c>
      <c r="B40" s="60">
        <f>'SEKTÖR (U S D)'!D40</f>
        <v>22.37680129846424</v>
      </c>
      <c r="C40" s="60">
        <f>'SEKTÖR (TL)'!D40</f>
        <v>29.27756539931413</v>
      </c>
      <c r="D40" s="60">
        <f>'SEKTÖR (U S D)'!H40</f>
        <v>14.920167907371946</v>
      </c>
      <c r="E40" s="60">
        <f>'SEKTÖR (TL)'!H40</f>
        <v>21.84987182048892</v>
      </c>
      <c r="F40" s="60">
        <f>'SEKTÖR (U S D)'!L40</f>
        <v>37.86971398828272</v>
      </c>
      <c r="G40" s="60">
        <f>'SEKTÖR (TL)'!L40</f>
        <v>36.71417945511745</v>
      </c>
    </row>
    <row r="41" spans="1:7" ht="14.25">
      <c r="A41" s="45" t="s">
        <v>96</v>
      </c>
      <c r="B41" s="34">
        <f>'SEKTÖR (U S D)'!D41</f>
        <v>22.37680129846424</v>
      </c>
      <c r="C41" s="34">
        <f>'SEKTÖR (TL)'!D41</f>
        <v>29.27756539931413</v>
      </c>
      <c r="D41" s="34">
        <f>'SEKTÖR (U S D)'!H41</f>
        <v>14.920167907371946</v>
      </c>
      <c r="E41" s="34">
        <f>'SEKTÖR (TL)'!H41</f>
        <v>21.84987182048892</v>
      </c>
      <c r="F41" s="34">
        <f>'SEKTÖR (U S D)'!L41</f>
        <v>37.86971398828272</v>
      </c>
      <c r="G41" s="34">
        <f>'SEKTÖR (TL)'!L41</f>
        <v>36.71417945511745</v>
      </c>
    </row>
    <row r="42" spans="1:7" ht="14.25">
      <c r="A42" s="138" t="s">
        <v>140</v>
      </c>
      <c r="B42" s="158"/>
      <c r="C42" s="158"/>
      <c r="D42" s="149">
        <f>'SEKTÖR (U S D)'!H42</f>
        <v>-300.4294986849732</v>
      </c>
      <c r="E42" s="149">
        <f>'SEKTÖR (TL)'!H42</f>
        <v>-312.5154284798273</v>
      </c>
      <c r="F42" s="149">
        <f>'SEKTÖR (U S D)'!L42</f>
        <v>-40.895859539567695</v>
      </c>
      <c r="G42" s="149">
        <f>'SEKTÖR (TL)'!L42</f>
        <v>-41.391232115453974</v>
      </c>
    </row>
    <row r="43" spans="1:7" s="40" customFormat="1" ht="18.75" thickBot="1">
      <c r="A43" s="47" t="s">
        <v>21</v>
      </c>
      <c r="B43" s="49">
        <f>'SEKTÖR (U S D)'!D43</f>
        <v>24.19429784182067</v>
      </c>
      <c r="C43" s="49">
        <f>'SEKTÖR (TL)'!D43</f>
        <v>31.197549626338844</v>
      </c>
      <c r="D43" s="49">
        <f>'SEKTÖR (U S D)'!H43</f>
        <v>22.564584186056614</v>
      </c>
      <c r="E43" s="49">
        <f>'SEKTÖR (TL)'!H43</f>
        <v>29.955247584044802</v>
      </c>
      <c r="F43" s="49">
        <f>'SEKTÖR (U S D)'!L43</f>
        <v>15.319861586805489</v>
      </c>
      <c r="G43" s="49">
        <f>'SEKTÖR (TL)'!L43</f>
        <v>14.35332529273063</v>
      </c>
    </row>
    <row r="44" spans="1:7" s="40" customFormat="1" ht="18">
      <c r="A44" s="153"/>
      <c r="B44" s="155"/>
      <c r="C44" s="155"/>
      <c r="D44" s="155"/>
      <c r="E44" s="155"/>
      <c r="F44" s="155"/>
      <c r="G44" s="155"/>
    </row>
    <row r="45" ht="14.25">
      <c r="A45" s="147"/>
    </row>
    <row r="46" ht="12.75">
      <c r="A46" s="65" t="s">
        <v>119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A20" sqref="A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B2" s="76" t="s">
        <v>150</v>
      </c>
    </row>
    <row r="5" ht="13.5" thickBot="1"/>
    <row r="6" spans="1:13" ht="24" thickBot="1" thickTop="1">
      <c r="A6" s="181" t="s">
        <v>130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24</v>
      </c>
      <c r="C7" s="169"/>
      <c r="D7" s="169"/>
      <c r="E7" s="171"/>
      <c r="F7" s="168" t="s">
        <v>161</v>
      </c>
      <c r="G7" s="169"/>
      <c r="H7" s="169"/>
      <c r="I7" s="170"/>
      <c r="J7" s="168" t="s">
        <v>129</v>
      </c>
      <c r="K7" s="169"/>
      <c r="L7" s="169"/>
      <c r="M7" s="171"/>
    </row>
    <row r="8" spans="1:13" ht="53.25" customHeight="1" thickBot="1" thickTop="1">
      <c r="A8" s="7" t="s">
        <v>48</v>
      </c>
      <c r="B8" s="81">
        <v>2010</v>
      </c>
      <c r="C8" s="82">
        <v>2011</v>
      </c>
      <c r="D8" s="83" t="s">
        <v>155</v>
      </c>
      <c r="E8" s="84" t="s">
        <v>154</v>
      </c>
      <c r="F8" s="81">
        <v>2010</v>
      </c>
      <c r="G8" s="82">
        <v>2011</v>
      </c>
      <c r="H8" s="83" t="s">
        <v>155</v>
      </c>
      <c r="I8" s="84" t="s">
        <v>154</v>
      </c>
      <c r="J8" s="81">
        <v>2010</v>
      </c>
      <c r="K8" s="82">
        <v>2011</v>
      </c>
      <c r="L8" s="83" t="s">
        <v>155</v>
      </c>
      <c r="M8" s="84" t="s">
        <v>154</v>
      </c>
    </row>
    <row r="9" spans="1:13" ht="22.5" customHeight="1" thickTop="1">
      <c r="A9" s="8" t="s">
        <v>37</v>
      </c>
      <c r="B9" s="110">
        <v>86591</v>
      </c>
      <c r="C9" s="12">
        <v>92817</v>
      </c>
      <c r="D9" s="51">
        <f aca="true" t="shared" si="0" ref="D9:D22">(C9-B9)/B9*100</f>
        <v>7.190123684909517</v>
      </c>
      <c r="E9" s="9">
        <f aca="true" t="shared" si="1" ref="E9:E22">C9/C$22*100</f>
        <v>0.9131383726781584</v>
      </c>
      <c r="F9" s="111">
        <v>161352</v>
      </c>
      <c r="G9" s="111">
        <v>166942</v>
      </c>
      <c r="H9" s="112">
        <f aca="true" t="shared" si="2" ref="H9:H22">(G9-F9)/F9*100</f>
        <v>3.464475184689375</v>
      </c>
      <c r="I9" s="9">
        <f aca="true" t="shared" si="3" ref="I9:I22">G9/G$22*100</f>
        <v>0.8430209217571427</v>
      </c>
      <c r="J9" s="113">
        <v>625048</v>
      </c>
      <c r="K9" s="114">
        <v>1009901</v>
      </c>
      <c r="L9" s="10">
        <f aca="true" t="shared" si="4" ref="L9:L22">(K9-J9)/J9*100</f>
        <v>61.571751289500966</v>
      </c>
      <c r="M9" s="11">
        <f aca="true" t="shared" si="5" ref="M9:M22">K9/K$22*100</f>
        <v>0.8708568738530187</v>
      </c>
    </row>
    <row r="10" spans="1:13" ht="22.5" customHeight="1">
      <c r="A10" s="8" t="s">
        <v>36</v>
      </c>
      <c r="B10" s="110">
        <v>503369</v>
      </c>
      <c r="C10" s="12">
        <v>945946</v>
      </c>
      <c r="D10" s="51">
        <f t="shared" si="0"/>
        <v>87.92297499448715</v>
      </c>
      <c r="E10" s="9">
        <f t="shared" si="1"/>
        <v>9.306264920019105</v>
      </c>
      <c r="F10" s="111">
        <v>971133</v>
      </c>
      <c r="G10" s="111">
        <v>2030786</v>
      </c>
      <c r="H10" s="112">
        <f t="shared" si="2"/>
        <v>109.11512635241516</v>
      </c>
      <c r="I10" s="9">
        <f t="shared" si="3"/>
        <v>10.25502920542165</v>
      </c>
      <c r="J10" s="113">
        <v>5420859</v>
      </c>
      <c r="K10" s="114">
        <v>9818463</v>
      </c>
      <c r="L10" s="10">
        <f t="shared" si="4"/>
        <v>81.12374809970154</v>
      </c>
      <c r="M10" s="11">
        <f t="shared" si="5"/>
        <v>8.466647715193401</v>
      </c>
    </row>
    <row r="11" spans="1:13" ht="22.5" customHeight="1">
      <c r="A11" s="8" t="s">
        <v>38</v>
      </c>
      <c r="B11" s="110">
        <v>278166</v>
      </c>
      <c r="C11" s="12">
        <v>250952</v>
      </c>
      <c r="D11" s="51">
        <f t="shared" si="0"/>
        <v>-9.78336676660699</v>
      </c>
      <c r="E11" s="9">
        <f t="shared" si="1"/>
        <v>2.468878555656068</v>
      </c>
      <c r="F11" s="111">
        <v>528219</v>
      </c>
      <c r="G11" s="111">
        <v>491314</v>
      </c>
      <c r="H11" s="112">
        <f t="shared" si="2"/>
        <v>-6.986685446755986</v>
      </c>
      <c r="I11" s="9">
        <f t="shared" si="3"/>
        <v>2.481029226630739</v>
      </c>
      <c r="J11" s="113">
        <v>4025005</v>
      </c>
      <c r="K11" s="114">
        <v>3332142</v>
      </c>
      <c r="L11" s="10">
        <f t="shared" si="4"/>
        <v>-17.213966193830814</v>
      </c>
      <c r="M11" s="11">
        <f t="shared" si="5"/>
        <v>2.8733695336021503</v>
      </c>
    </row>
    <row r="12" spans="1:13" ht="22.5" customHeight="1">
      <c r="A12" s="8" t="s">
        <v>142</v>
      </c>
      <c r="B12" s="110">
        <v>88812</v>
      </c>
      <c r="C12" s="12">
        <v>132810</v>
      </c>
      <c r="D12" s="51">
        <f t="shared" si="0"/>
        <v>49.540602621267396</v>
      </c>
      <c r="E12" s="9">
        <f t="shared" si="1"/>
        <v>1.3065915433098056</v>
      </c>
      <c r="F12" s="111">
        <v>175338</v>
      </c>
      <c r="G12" s="111">
        <v>259866</v>
      </c>
      <c r="H12" s="112">
        <f t="shared" si="2"/>
        <v>48.20860281285289</v>
      </c>
      <c r="I12" s="9">
        <f t="shared" si="3"/>
        <v>1.3122669840623788</v>
      </c>
      <c r="J12" s="113">
        <v>1075103</v>
      </c>
      <c r="K12" s="114">
        <v>1523506</v>
      </c>
      <c r="L12" s="10">
        <f t="shared" si="4"/>
        <v>41.70791077692091</v>
      </c>
      <c r="M12" s="11">
        <f t="shared" si="5"/>
        <v>1.3137482510229388</v>
      </c>
    </row>
    <row r="13" spans="1:13" ht="22.5" customHeight="1">
      <c r="A13" s="55" t="s">
        <v>39</v>
      </c>
      <c r="B13" s="110">
        <v>79555</v>
      </c>
      <c r="C13" s="12">
        <v>87660</v>
      </c>
      <c r="D13" s="51">
        <f t="shared" si="0"/>
        <v>10.187920306706053</v>
      </c>
      <c r="E13" s="9">
        <f t="shared" si="1"/>
        <v>0.8624035440594652</v>
      </c>
      <c r="F13" s="111">
        <v>197572</v>
      </c>
      <c r="G13" s="111">
        <v>173134</v>
      </c>
      <c r="H13" s="112">
        <f t="shared" si="2"/>
        <v>-12.3691616220922</v>
      </c>
      <c r="I13" s="9">
        <f t="shared" si="3"/>
        <v>0.8742891798798456</v>
      </c>
      <c r="J13" s="113">
        <v>715769</v>
      </c>
      <c r="K13" s="114">
        <v>1204352</v>
      </c>
      <c r="L13" s="10">
        <f t="shared" si="4"/>
        <v>68.25987155073774</v>
      </c>
      <c r="M13" s="11">
        <f t="shared" si="5"/>
        <v>1.0385356760104512</v>
      </c>
    </row>
    <row r="14" spans="1:13" ht="22.5" customHeight="1">
      <c r="A14" s="8" t="s">
        <v>40</v>
      </c>
      <c r="B14" s="110">
        <v>577939</v>
      </c>
      <c r="C14" s="12">
        <v>952884</v>
      </c>
      <c r="D14" s="51">
        <f t="shared" si="0"/>
        <v>64.87622396135232</v>
      </c>
      <c r="E14" s="9">
        <f t="shared" si="1"/>
        <v>9.374521317334695</v>
      </c>
      <c r="F14" s="111">
        <v>1187868</v>
      </c>
      <c r="G14" s="111">
        <v>1799935</v>
      </c>
      <c r="H14" s="112">
        <f t="shared" si="2"/>
        <v>51.52651641428172</v>
      </c>
      <c r="I14" s="9">
        <f t="shared" si="3"/>
        <v>9.089281683476553</v>
      </c>
      <c r="J14" s="113">
        <v>6560717</v>
      </c>
      <c r="K14" s="114">
        <v>9307536</v>
      </c>
      <c r="L14" s="10">
        <f t="shared" si="4"/>
        <v>41.86766476895742</v>
      </c>
      <c r="M14" s="11">
        <f t="shared" si="5"/>
        <v>8.026065628447174</v>
      </c>
    </row>
    <row r="15" spans="1:13" ht="22.5" customHeight="1">
      <c r="A15" s="8" t="s">
        <v>41</v>
      </c>
      <c r="B15" s="110">
        <v>353437</v>
      </c>
      <c r="C15" s="12">
        <v>486744</v>
      </c>
      <c r="D15" s="51">
        <f t="shared" si="0"/>
        <v>37.7173301040921</v>
      </c>
      <c r="E15" s="9">
        <f t="shared" si="1"/>
        <v>4.788612259293638</v>
      </c>
      <c r="F15" s="111">
        <v>699048</v>
      </c>
      <c r="G15" s="111">
        <v>986553</v>
      </c>
      <c r="H15" s="112">
        <f t="shared" si="2"/>
        <v>41.128077041919866</v>
      </c>
      <c r="I15" s="9">
        <f t="shared" si="3"/>
        <v>4.981878852669038</v>
      </c>
      <c r="J15" s="113">
        <v>3979695</v>
      </c>
      <c r="K15" s="114">
        <v>5447893</v>
      </c>
      <c r="L15" s="10">
        <f t="shared" si="4"/>
        <v>36.89222415285593</v>
      </c>
      <c r="M15" s="11">
        <f t="shared" si="5"/>
        <v>4.697821932115865</v>
      </c>
    </row>
    <row r="16" spans="1:13" ht="22.5" customHeight="1">
      <c r="A16" s="8" t="s">
        <v>42</v>
      </c>
      <c r="B16" s="110">
        <v>293289</v>
      </c>
      <c r="C16" s="12">
        <v>400037</v>
      </c>
      <c r="D16" s="51">
        <f t="shared" si="0"/>
        <v>36.39686452611588</v>
      </c>
      <c r="E16" s="9">
        <f t="shared" si="1"/>
        <v>3.9355843777654145</v>
      </c>
      <c r="F16" s="111">
        <v>591085</v>
      </c>
      <c r="G16" s="111">
        <v>811816</v>
      </c>
      <c r="H16" s="112">
        <f t="shared" si="2"/>
        <v>37.34336009203414</v>
      </c>
      <c r="I16" s="9">
        <f t="shared" si="3"/>
        <v>4.099494870177646</v>
      </c>
      <c r="J16" s="113">
        <v>4187038</v>
      </c>
      <c r="K16" s="114">
        <v>4669893</v>
      </c>
      <c r="L16" s="10">
        <f t="shared" si="4"/>
        <v>11.532137993493253</v>
      </c>
      <c r="M16" s="11">
        <f t="shared" si="5"/>
        <v>4.026937708951763</v>
      </c>
    </row>
    <row r="17" spans="1:13" ht="22.5" customHeight="1">
      <c r="A17" s="8" t="s">
        <v>43</v>
      </c>
      <c r="B17" s="110">
        <v>2406862</v>
      </c>
      <c r="C17" s="12">
        <v>2793361</v>
      </c>
      <c r="D17" s="51">
        <f t="shared" si="0"/>
        <v>16.0582118958212</v>
      </c>
      <c r="E17" s="9">
        <f t="shared" si="1"/>
        <v>27.481227769079304</v>
      </c>
      <c r="F17" s="111">
        <v>4651585</v>
      </c>
      <c r="G17" s="111">
        <v>5248049</v>
      </c>
      <c r="H17" s="112">
        <f t="shared" si="2"/>
        <v>12.822812009239861</v>
      </c>
      <c r="I17" s="9">
        <f t="shared" si="3"/>
        <v>26.501510137692442</v>
      </c>
      <c r="J17" s="113">
        <v>30511744</v>
      </c>
      <c r="K17" s="114">
        <v>33886528</v>
      </c>
      <c r="L17" s="10">
        <f t="shared" si="4"/>
        <v>11.060606696228179</v>
      </c>
      <c r="M17" s="11">
        <f t="shared" si="5"/>
        <v>29.220998731373456</v>
      </c>
    </row>
    <row r="18" spans="1:13" ht="22.5" customHeight="1">
      <c r="A18" s="8" t="s">
        <v>44</v>
      </c>
      <c r="B18" s="110">
        <v>1248122</v>
      </c>
      <c r="C18" s="12">
        <v>1460412</v>
      </c>
      <c r="D18" s="51">
        <f t="shared" si="0"/>
        <v>17.00875395193739</v>
      </c>
      <c r="E18" s="9">
        <f t="shared" si="1"/>
        <v>14.36760762704736</v>
      </c>
      <c r="F18" s="111">
        <v>2522913</v>
      </c>
      <c r="G18" s="111">
        <v>2896962</v>
      </c>
      <c r="H18" s="112">
        <f t="shared" si="2"/>
        <v>14.826076047806644</v>
      </c>
      <c r="I18" s="9">
        <f t="shared" si="3"/>
        <v>14.629030295164883</v>
      </c>
      <c r="J18" s="113">
        <v>14563570</v>
      </c>
      <c r="K18" s="114">
        <v>16690887</v>
      </c>
      <c r="L18" s="10">
        <f t="shared" si="4"/>
        <v>14.60711212978686</v>
      </c>
      <c r="M18" s="11">
        <f t="shared" si="5"/>
        <v>14.39286987007042</v>
      </c>
    </row>
    <row r="19" spans="1:13" ht="22.5" customHeight="1">
      <c r="A19" s="13" t="s">
        <v>45</v>
      </c>
      <c r="B19" s="110">
        <v>91638</v>
      </c>
      <c r="C19" s="12">
        <v>120535</v>
      </c>
      <c r="D19" s="51">
        <f t="shared" si="0"/>
        <v>31.53386149850499</v>
      </c>
      <c r="E19" s="9">
        <f t="shared" si="1"/>
        <v>1.1858294682090762</v>
      </c>
      <c r="F19" s="111">
        <v>181907</v>
      </c>
      <c r="G19" s="111">
        <v>223149</v>
      </c>
      <c r="H19" s="112">
        <f t="shared" si="2"/>
        <v>22.67202471592627</v>
      </c>
      <c r="I19" s="9">
        <f t="shared" si="3"/>
        <v>1.1268540910566824</v>
      </c>
      <c r="J19" s="113">
        <v>1114747</v>
      </c>
      <c r="K19" s="114">
        <v>1416145</v>
      </c>
      <c r="L19" s="10">
        <f t="shared" si="4"/>
        <v>27.03734569368655</v>
      </c>
      <c r="M19" s="11">
        <f t="shared" si="5"/>
        <v>1.2211688151834517</v>
      </c>
    </row>
    <row r="20" spans="1:13" ht="22.5" customHeight="1">
      <c r="A20" s="8" t="s">
        <v>46</v>
      </c>
      <c r="B20" s="110">
        <v>616227</v>
      </c>
      <c r="C20" s="12">
        <v>727945</v>
      </c>
      <c r="D20" s="51">
        <f t="shared" si="0"/>
        <v>18.12935817482843</v>
      </c>
      <c r="E20" s="9">
        <f t="shared" si="1"/>
        <v>7.161559980382927</v>
      </c>
      <c r="F20" s="111">
        <v>1198008</v>
      </c>
      <c r="G20" s="111">
        <v>1439123</v>
      </c>
      <c r="H20" s="112">
        <f t="shared" si="2"/>
        <v>20.126326368438274</v>
      </c>
      <c r="I20" s="9">
        <f t="shared" si="3"/>
        <v>7.267259275568189</v>
      </c>
      <c r="J20" s="113">
        <v>8428717</v>
      </c>
      <c r="K20" s="114">
        <v>8837256</v>
      </c>
      <c r="L20" s="10">
        <f t="shared" si="4"/>
        <v>4.8469891681023345</v>
      </c>
      <c r="M20" s="11">
        <f t="shared" si="5"/>
        <v>7.620534224244587</v>
      </c>
    </row>
    <row r="21" spans="1:13" ht="22.5" customHeight="1" thickBot="1">
      <c r="A21" s="115" t="s">
        <v>47</v>
      </c>
      <c r="B21" s="116">
        <v>1560441</v>
      </c>
      <c r="C21" s="117">
        <v>1712512</v>
      </c>
      <c r="D21" s="118">
        <f t="shared" si="0"/>
        <v>9.74538607996073</v>
      </c>
      <c r="E21" s="119">
        <f t="shared" si="1"/>
        <v>16.847780265164985</v>
      </c>
      <c r="F21" s="120">
        <v>2989714</v>
      </c>
      <c r="G21" s="121">
        <v>3275201</v>
      </c>
      <c r="H21" s="122">
        <f t="shared" si="2"/>
        <v>9.548973580750534</v>
      </c>
      <c r="I21" s="119">
        <f t="shared" si="3"/>
        <v>16.539055276442813</v>
      </c>
      <c r="J21" s="123">
        <v>18062306</v>
      </c>
      <c r="K21" s="124">
        <v>18821851</v>
      </c>
      <c r="L21" s="125">
        <f t="shared" si="4"/>
        <v>4.205138590831093</v>
      </c>
      <c r="M21" s="126">
        <f t="shared" si="5"/>
        <v>16.230440728336056</v>
      </c>
    </row>
    <row r="22" spans="1:13" ht="24" customHeight="1" thickBot="1">
      <c r="A22" s="127" t="s">
        <v>22</v>
      </c>
      <c r="B22" s="128">
        <v>8184446</v>
      </c>
      <c r="C22" s="129">
        <v>10164615</v>
      </c>
      <c r="D22" s="130">
        <f t="shared" si="0"/>
        <v>24.194294885689267</v>
      </c>
      <c r="E22" s="131">
        <f t="shared" si="1"/>
        <v>100</v>
      </c>
      <c r="F22" s="132">
        <v>16055741</v>
      </c>
      <c r="G22" s="133">
        <v>19802830</v>
      </c>
      <c r="H22" s="130">
        <f t="shared" si="2"/>
        <v>23.338001030285678</v>
      </c>
      <c r="I22" s="131">
        <f t="shared" si="3"/>
        <v>100</v>
      </c>
      <c r="J22" s="128">
        <v>99270319</v>
      </c>
      <c r="K22" s="134">
        <v>115966358</v>
      </c>
      <c r="L22" s="135">
        <f t="shared" si="4"/>
        <v>16.818762313033364</v>
      </c>
      <c r="M22" s="131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8" sqref="K2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82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12" width="11.7109375" style="0" hidden="1" customWidth="1"/>
    <col min="13" max="13" width="11.00390625" style="0" hidden="1" customWidth="1"/>
    <col min="14" max="14" width="13.8515625" style="0" customWidth="1"/>
  </cols>
  <sheetData>
    <row r="1" spans="3:13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ht="12.75">
      <c r="B3" s="15" t="s">
        <v>123</v>
      </c>
    </row>
    <row r="4" spans="2:15" s="28" customFormat="1" ht="12.75">
      <c r="B4" s="66" t="s">
        <v>66</v>
      </c>
      <c r="C4" s="66" t="s">
        <v>23</v>
      </c>
      <c r="D4" s="66" t="s">
        <v>24</v>
      </c>
      <c r="E4" s="66" t="s">
        <v>25</v>
      </c>
      <c r="F4" s="66" t="s">
        <v>26</v>
      </c>
      <c r="G4" s="66" t="s">
        <v>27</v>
      </c>
      <c r="H4" s="66" t="s">
        <v>28</v>
      </c>
      <c r="I4" s="66" t="s">
        <v>29</v>
      </c>
      <c r="J4" s="66" t="s">
        <v>141</v>
      </c>
      <c r="K4" s="66" t="s">
        <v>31</v>
      </c>
      <c r="L4" s="66" t="s">
        <v>0</v>
      </c>
      <c r="M4" s="66" t="s">
        <v>32</v>
      </c>
      <c r="N4" s="35" t="s">
        <v>97</v>
      </c>
      <c r="O4" s="35" t="s">
        <v>67</v>
      </c>
    </row>
    <row r="5" spans="1:15" ht="12.75">
      <c r="A5" s="68" t="s">
        <v>99</v>
      </c>
      <c r="B5" s="29" t="s">
        <v>68</v>
      </c>
      <c r="C5" s="30">
        <v>1000355.93</v>
      </c>
      <c r="D5" s="30">
        <v>1099278.58</v>
      </c>
      <c r="E5" s="30"/>
      <c r="F5" s="30"/>
      <c r="G5" s="30"/>
      <c r="H5" s="30"/>
      <c r="I5" s="30"/>
      <c r="J5" s="30"/>
      <c r="K5" s="30"/>
      <c r="L5" s="30"/>
      <c r="M5" s="30"/>
      <c r="N5" s="30">
        <v>2099634.51</v>
      </c>
      <c r="O5" s="69">
        <f aca="true" t="shared" si="0" ref="O5:O24">N5/N$26*100</f>
        <v>10.602699405222827</v>
      </c>
    </row>
    <row r="6" spans="1:15" ht="12.75">
      <c r="A6" s="68" t="s">
        <v>100</v>
      </c>
      <c r="B6" s="29" t="s">
        <v>69</v>
      </c>
      <c r="C6" s="30">
        <v>687780.95</v>
      </c>
      <c r="D6" s="30">
        <v>646892.12</v>
      </c>
      <c r="E6" s="30"/>
      <c r="F6" s="30"/>
      <c r="G6" s="30"/>
      <c r="H6" s="30"/>
      <c r="I6" s="30"/>
      <c r="J6" s="30"/>
      <c r="K6" s="30"/>
      <c r="L6" s="30"/>
      <c r="M6" s="30"/>
      <c r="N6" s="30">
        <v>1334673.07</v>
      </c>
      <c r="O6" s="69">
        <f t="shared" si="0"/>
        <v>6.739809856457317</v>
      </c>
    </row>
    <row r="7" spans="1:15" ht="12.75">
      <c r="A7" s="68" t="s">
        <v>101</v>
      </c>
      <c r="B7" s="29" t="s">
        <v>145</v>
      </c>
      <c r="C7" s="30">
        <v>571798.93</v>
      </c>
      <c r="D7" s="30">
        <v>605476</v>
      </c>
      <c r="E7" s="30"/>
      <c r="F7" s="30"/>
      <c r="G7" s="30"/>
      <c r="H7" s="30"/>
      <c r="I7" s="30"/>
      <c r="J7" s="30"/>
      <c r="K7" s="30"/>
      <c r="L7" s="30"/>
      <c r="M7" s="30"/>
      <c r="N7" s="30">
        <v>1177274.93</v>
      </c>
      <c r="O7" s="69">
        <f t="shared" si="0"/>
        <v>5.944983348599441</v>
      </c>
    </row>
    <row r="8" spans="1:15" ht="12.75">
      <c r="A8" s="68" t="s">
        <v>102</v>
      </c>
      <c r="B8" s="29" t="s">
        <v>70</v>
      </c>
      <c r="C8" s="30">
        <v>531447.15</v>
      </c>
      <c r="D8" s="30">
        <v>527413.82</v>
      </c>
      <c r="E8" s="30"/>
      <c r="F8" s="30"/>
      <c r="G8" s="30"/>
      <c r="H8" s="30"/>
      <c r="I8" s="30"/>
      <c r="J8" s="30"/>
      <c r="K8" s="30"/>
      <c r="L8" s="30"/>
      <c r="M8" s="30"/>
      <c r="N8" s="30">
        <v>1058860.97</v>
      </c>
      <c r="O8" s="69">
        <f t="shared" si="0"/>
        <v>5.347018504107492</v>
      </c>
    </row>
    <row r="9" spans="1:15" ht="12.75">
      <c r="A9" s="68" t="s">
        <v>103</v>
      </c>
      <c r="B9" s="29" t="s">
        <v>73</v>
      </c>
      <c r="C9" s="30">
        <v>599743.63</v>
      </c>
      <c r="D9" s="30">
        <v>523280.65</v>
      </c>
      <c r="E9" s="30"/>
      <c r="F9" s="30"/>
      <c r="G9" s="30"/>
      <c r="H9" s="30"/>
      <c r="I9" s="30"/>
      <c r="J9" s="30"/>
      <c r="K9" s="30"/>
      <c r="L9" s="30"/>
      <c r="M9" s="30"/>
      <c r="N9" s="30">
        <v>1123024.28</v>
      </c>
      <c r="O9" s="69">
        <f t="shared" si="0"/>
        <v>5.671029319101255</v>
      </c>
    </row>
    <row r="10" spans="1:15" ht="12.75">
      <c r="A10" s="68" t="s">
        <v>104</v>
      </c>
      <c r="B10" s="29" t="s">
        <v>90</v>
      </c>
      <c r="C10" s="30">
        <v>432546.42</v>
      </c>
      <c r="D10" s="30">
        <v>482615.08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v>915161.5</v>
      </c>
      <c r="O10" s="69">
        <f t="shared" si="0"/>
        <v>4.621367312034146</v>
      </c>
    </row>
    <row r="11" spans="1:15" ht="12.75">
      <c r="A11" s="68" t="s">
        <v>105</v>
      </c>
      <c r="B11" s="29" t="s">
        <v>148</v>
      </c>
      <c r="C11" s="30">
        <v>271285.1</v>
      </c>
      <c r="D11" s="30">
        <v>377086.11</v>
      </c>
      <c r="E11" s="30"/>
      <c r="F11" s="30"/>
      <c r="G11" s="30"/>
      <c r="H11" s="30"/>
      <c r="I11" s="30"/>
      <c r="J11" s="30"/>
      <c r="K11" s="30"/>
      <c r="L11" s="30"/>
      <c r="M11" s="30"/>
      <c r="N11" s="30">
        <v>648371.21</v>
      </c>
      <c r="O11" s="69">
        <f t="shared" si="0"/>
        <v>3.2741341456759567</v>
      </c>
    </row>
    <row r="12" spans="1:15" ht="12.75">
      <c r="A12" s="68" t="s">
        <v>106</v>
      </c>
      <c r="B12" s="29" t="s">
        <v>147</v>
      </c>
      <c r="C12" s="30">
        <v>308740.83</v>
      </c>
      <c r="D12" s="30">
        <v>366665.26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v>675406.09</v>
      </c>
      <c r="O12" s="69">
        <f t="shared" si="0"/>
        <v>3.4106544327692903</v>
      </c>
    </row>
    <row r="13" spans="1:15" ht="12.75">
      <c r="A13" s="68" t="s">
        <v>107</v>
      </c>
      <c r="B13" s="29" t="s">
        <v>71</v>
      </c>
      <c r="C13" s="30">
        <v>292802.66</v>
      </c>
      <c r="D13" s="30">
        <v>333318.57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v>626121.23</v>
      </c>
      <c r="O13" s="69">
        <f t="shared" si="0"/>
        <v>3.1617765669694515</v>
      </c>
    </row>
    <row r="14" spans="1:15" ht="12.75">
      <c r="A14" s="68" t="s">
        <v>108</v>
      </c>
      <c r="B14" s="29" t="s">
        <v>146</v>
      </c>
      <c r="C14" s="30">
        <v>287776.4</v>
      </c>
      <c r="D14" s="30">
        <v>331764.7</v>
      </c>
      <c r="E14" s="30"/>
      <c r="F14" s="30"/>
      <c r="G14" s="30"/>
      <c r="H14" s="30"/>
      <c r="I14" s="30"/>
      <c r="J14" s="30"/>
      <c r="K14" s="30"/>
      <c r="L14" s="30"/>
      <c r="M14" s="30"/>
      <c r="N14" s="30">
        <v>619541.1</v>
      </c>
      <c r="O14" s="69">
        <f t="shared" si="0"/>
        <v>3.128548336005916</v>
      </c>
    </row>
    <row r="15" spans="1:15" ht="12.75">
      <c r="A15" s="68" t="s">
        <v>109</v>
      </c>
      <c r="B15" s="29" t="s">
        <v>158</v>
      </c>
      <c r="C15" s="30">
        <v>140577.97</v>
      </c>
      <c r="D15" s="30">
        <v>251452.77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v>392030.74</v>
      </c>
      <c r="O15" s="69">
        <f t="shared" si="0"/>
        <v>1.9796703064416035</v>
      </c>
    </row>
    <row r="16" spans="1:15" ht="12.75">
      <c r="A16" s="68" t="s">
        <v>110</v>
      </c>
      <c r="B16" s="29" t="s">
        <v>72</v>
      </c>
      <c r="C16" s="30">
        <v>250509.44</v>
      </c>
      <c r="D16" s="30">
        <v>247380.67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v>497890.11</v>
      </c>
      <c r="O16" s="69">
        <f t="shared" si="0"/>
        <v>2.514237191292559</v>
      </c>
    </row>
    <row r="17" spans="1:15" ht="12.75">
      <c r="A17" s="68" t="s">
        <v>111</v>
      </c>
      <c r="B17" s="29" t="s">
        <v>75</v>
      </c>
      <c r="C17" s="30">
        <v>186730.74</v>
      </c>
      <c r="D17" s="30">
        <v>208509.29</v>
      </c>
      <c r="E17" s="30"/>
      <c r="F17" s="30"/>
      <c r="G17" s="30"/>
      <c r="H17" s="30"/>
      <c r="I17" s="30"/>
      <c r="J17" s="30"/>
      <c r="K17" s="30"/>
      <c r="L17" s="30"/>
      <c r="M17" s="30"/>
      <c r="N17" s="30">
        <v>395240.03</v>
      </c>
      <c r="O17" s="69">
        <f t="shared" si="0"/>
        <v>1.995876525672677</v>
      </c>
    </row>
    <row r="18" spans="1:15" ht="12.75">
      <c r="A18" s="68" t="s">
        <v>112</v>
      </c>
      <c r="B18" s="29" t="s">
        <v>74</v>
      </c>
      <c r="C18" s="30">
        <v>206240.56</v>
      </c>
      <c r="D18" s="30">
        <v>200022.61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v>406263.17</v>
      </c>
      <c r="O18" s="69">
        <f t="shared" si="0"/>
        <v>2.0515409945909777</v>
      </c>
    </row>
    <row r="19" spans="1:15" ht="12.75">
      <c r="A19" s="68" t="s">
        <v>113</v>
      </c>
      <c r="B19" s="29" t="s">
        <v>156</v>
      </c>
      <c r="C19" s="30">
        <v>177154.84</v>
      </c>
      <c r="D19" s="30">
        <v>186420.79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v>363575.63</v>
      </c>
      <c r="O19" s="69">
        <f t="shared" si="0"/>
        <v>1.835978165530588</v>
      </c>
    </row>
    <row r="20" spans="1:15" ht="12.75">
      <c r="A20" s="68" t="s">
        <v>114</v>
      </c>
      <c r="B20" s="29" t="s">
        <v>166</v>
      </c>
      <c r="C20" s="30">
        <v>60054.18</v>
      </c>
      <c r="D20" s="30">
        <v>153904.25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v>213958.43</v>
      </c>
      <c r="O20" s="69">
        <f t="shared" si="0"/>
        <v>1.0804437189896494</v>
      </c>
    </row>
    <row r="21" spans="1:15" ht="12.75">
      <c r="A21" s="68" t="s">
        <v>115</v>
      </c>
      <c r="B21" s="29" t="s">
        <v>167</v>
      </c>
      <c r="C21" s="30">
        <v>129981.86</v>
      </c>
      <c r="D21" s="30">
        <v>143878.53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v>273860.39</v>
      </c>
      <c r="O21" s="69">
        <f t="shared" si="0"/>
        <v>1.3829356396733505</v>
      </c>
    </row>
    <row r="22" spans="1:15" ht="12.75">
      <c r="A22" s="68" t="s">
        <v>116</v>
      </c>
      <c r="B22" s="29" t="s">
        <v>159</v>
      </c>
      <c r="C22" s="30">
        <v>130403.84</v>
      </c>
      <c r="D22" s="30">
        <v>138952.09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v>269355.93</v>
      </c>
      <c r="O22" s="69">
        <f t="shared" si="0"/>
        <v>1.3601890925312718</v>
      </c>
    </row>
    <row r="23" spans="1:15" ht="12.75">
      <c r="A23" s="68" t="s">
        <v>117</v>
      </c>
      <c r="B23" s="29" t="s">
        <v>138</v>
      </c>
      <c r="C23" s="30">
        <v>171910.41</v>
      </c>
      <c r="D23" s="30">
        <v>134920.85</v>
      </c>
      <c r="E23" s="30"/>
      <c r="F23" s="30"/>
      <c r="G23" s="30"/>
      <c r="H23" s="30"/>
      <c r="I23" s="30"/>
      <c r="J23" s="30"/>
      <c r="K23" s="30"/>
      <c r="L23" s="30"/>
      <c r="M23" s="30"/>
      <c r="N23" s="30">
        <v>306831.26</v>
      </c>
      <c r="O23" s="69">
        <f t="shared" si="0"/>
        <v>1.549431390278383</v>
      </c>
    </row>
    <row r="24" spans="1:15" ht="12.75">
      <c r="A24" s="68" t="s">
        <v>118</v>
      </c>
      <c r="B24" s="29" t="s">
        <v>157</v>
      </c>
      <c r="C24" s="30">
        <v>145894.03</v>
      </c>
      <c r="D24" s="30">
        <v>125289.97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v>271184</v>
      </c>
      <c r="O24" s="69">
        <f t="shared" si="0"/>
        <v>1.3694204499934362</v>
      </c>
    </row>
    <row r="25" spans="1:15" ht="12.75">
      <c r="A25" s="27"/>
      <c r="B25" s="185" t="s">
        <v>98</v>
      </c>
      <c r="C25" s="185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67">
        <f>SUM(N5:N24)</f>
        <v>13668258.58</v>
      </c>
      <c r="O25" s="38">
        <f>SUM(O5:O24)</f>
        <v>69.0217447019376</v>
      </c>
    </row>
    <row r="26" spans="1:15" ht="13.5" customHeight="1">
      <c r="A26" s="27"/>
      <c r="B26" s="186" t="s">
        <v>121</v>
      </c>
      <c r="C26" s="18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67">
        <v>19802829.730000004</v>
      </c>
      <c r="O26" s="30">
        <f>N26/N$26*100</f>
        <v>100</v>
      </c>
    </row>
    <row r="28" ht="12.75">
      <c r="B28" s="15" t="s">
        <v>139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76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2011-03-01T06:02:07Z</cp:lastPrinted>
  <dcterms:created xsi:type="dcterms:W3CDTF">2002-11-01T09:35:27Z</dcterms:created>
  <dcterms:modified xsi:type="dcterms:W3CDTF">2011-03-01T06:40:24Z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